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activeTab="0"/>
  </bookViews>
  <sheets>
    <sheet name="Kaplama Maliyet Hesaplaması" sheetId="1" r:id="rId1"/>
  </sheets>
  <externalReferences>
    <externalReference r:id="rId4"/>
  </externalReferences>
  <definedNames>
    <definedName name="Euro">'Kaplama Maliyet Hesaplaması'!$E$14</definedName>
    <definedName name="GBP">'Kaplama Maliyet Hesaplaması'!$E$14</definedName>
    <definedName name="_xlnm.Print_Area" localSheetId="0">'Kaplama Maliyet Hesaplaması'!$B$2:$M$204</definedName>
  </definedNames>
  <calcPr fullCalcOnLoad="1"/>
</workbook>
</file>

<file path=xl/sharedStrings.xml><?xml version="1.0" encoding="utf-8"?>
<sst xmlns="http://schemas.openxmlformats.org/spreadsheetml/2006/main" count="205" uniqueCount="136">
  <si>
    <t xml:space="preserve">        $</t>
  </si>
  <si>
    <t>FİRE</t>
  </si>
  <si>
    <t>KÂR</t>
  </si>
  <si>
    <t>%</t>
  </si>
  <si>
    <t>€</t>
  </si>
  <si>
    <t xml:space="preserve">  GÜNLÜK</t>
  </si>
  <si>
    <t xml:space="preserve">  İŞÇİLİK</t>
  </si>
  <si>
    <t xml:space="preserve">  ÜRETİM</t>
  </si>
  <si>
    <t xml:space="preserve">  %</t>
  </si>
  <si>
    <t xml:space="preserve">        €</t>
  </si>
  <si>
    <t xml:space="preserve">  KAPLAMA SIRALAMASI</t>
  </si>
  <si>
    <t xml:space="preserve">  Malzeme</t>
  </si>
  <si>
    <t xml:space="preserve">  Cinsi</t>
  </si>
  <si>
    <t xml:space="preserve">  Malzeme </t>
  </si>
  <si>
    <t xml:space="preserve">  TL / kg</t>
  </si>
  <si>
    <t xml:space="preserve">  Toplam Mlz.</t>
  </si>
  <si>
    <t xml:space="preserve">  Maliyeti </t>
  </si>
  <si>
    <t xml:space="preserve">  TL / dm²</t>
  </si>
  <si>
    <t xml:space="preserve">  $ / dm²</t>
  </si>
  <si>
    <t xml:space="preserve">  € / dm²</t>
  </si>
  <si>
    <t xml:space="preserve">  ULTRASONİK  YAĞ ALMA</t>
  </si>
  <si>
    <t xml:space="preserve">  İSTENİLEN KAPLAMA KALINLIĞI</t>
  </si>
  <si>
    <t>Mikron</t>
  </si>
  <si>
    <t>FİNANS GİDERİ</t>
  </si>
  <si>
    <t xml:space="preserve">  TOPLAM MALİYET</t>
  </si>
  <si>
    <t>Yukardaki değerler teorik değerler olup işletme şartlarına bağlı olarak eksilme ya da artma sözkonusu olabilmektedir.</t>
  </si>
  <si>
    <t xml:space="preserve">  AP 2020</t>
  </si>
  <si>
    <t>TL/ADET</t>
  </si>
  <si>
    <t xml:space="preserve">  YÜZEY</t>
  </si>
  <si>
    <t xml:space="preserve">  BİRİM MALİYET</t>
  </si>
  <si>
    <t xml:space="preserve">  KAPLAMA MALİYETİ</t>
  </si>
  <si>
    <t xml:space="preserve">  PARÇA MALİYETİ</t>
  </si>
  <si>
    <t xml:space="preserve">  PEŞİN SATIŞ FİYATI</t>
  </si>
  <si>
    <t xml:space="preserve">  VADELİ SATIŞ FİYATI</t>
  </si>
  <si>
    <t xml:space="preserve">  GENEL GİDERLER</t>
  </si>
  <si>
    <t xml:space="preserve">  kg / dm²</t>
  </si>
  <si>
    <t xml:space="preserve">  Birim Fiatı</t>
  </si>
  <si>
    <t xml:space="preserve">  Birim Sarfiyatı</t>
  </si>
  <si>
    <t xml:space="preserve">            $</t>
  </si>
  <si>
    <t>dm²</t>
  </si>
  <si>
    <t>TL/dm²</t>
  </si>
  <si>
    <t xml:space="preserve">TEKLİFİN VERİLDİĞİ FİRMA   </t>
  </si>
  <si>
    <t>:</t>
  </si>
  <si>
    <t xml:space="preserve">KONU                                              </t>
  </si>
  <si>
    <t xml:space="preserve">TARİH                                            </t>
  </si>
  <si>
    <t xml:space="preserve">  Günlük Dolar Kuru</t>
  </si>
  <si>
    <t xml:space="preserve">  Günlük Euro Kuru</t>
  </si>
  <si>
    <t>Telefon  /  Faks    :  0 ( 216 ) 307 51 21 - 307 51 53 - 307 71 98                       Cep  Telefonu    : 0 532 242 19 22                                      e - mail             :  saltinok @ hotmail.com</t>
  </si>
  <si>
    <t xml:space="preserve">  SICAK  YAĞ ALMA</t>
  </si>
  <si>
    <t xml:space="preserve">  AP 1024</t>
  </si>
  <si>
    <t xml:space="preserve">  ELEKTRİKLİ YAĞ ALMA (KATODİK)</t>
  </si>
  <si>
    <t xml:space="preserve">  ELEKTRİKLİ YAĞ ALMA (ANODİK)</t>
  </si>
  <si>
    <t xml:space="preserve">  KURU ASİT TUZU</t>
  </si>
  <si>
    <t xml:space="preserve">  AP 4045</t>
  </si>
  <si>
    <t xml:space="preserve">  NİKEL KAPLAMA</t>
  </si>
  <si>
    <t xml:space="preserve">  ANOD</t>
  </si>
  <si>
    <t xml:space="preserve">  NİKEL PARLATICI </t>
  </si>
  <si>
    <t xml:space="preserve">  NİKEL TAŞIYICI</t>
  </si>
  <si>
    <t>lt / 10.000 Ahr</t>
  </si>
  <si>
    <t xml:space="preserve">  NİKEL SÜLFAT</t>
  </si>
  <si>
    <t xml:space="preserve">  NİKEL KLORÜR</t>
  </si>
  <si>
    <t xml:space="preserve">  BORİK ASİT</t>
  </si>
  <si>
    <t xml:space="preserve">  TAŞINMA</t>
  </si>
  <si>
    <t>ALTIN</t>
  </si>
  <si>
    <t xml:space="preserve">  ALTIN BESLEME</t>
  </si>
  <si>
    <t xml:space="preserve">  İLETKENLİK TUZU</t>
  </si>
  <si>
    <t xml:space="preserve">  SİYANÜRLÜ BAKIR KAPLAMA</t>
  </si>
  <si>
    <t xml:space="preserve">  SİYANÜRLÜ BAKIR TAŞINMA      
  ( 0,1 - 0,3 lt / m² )</t>
  </si>
  <si>
    <t xml:space="preserve">  NİKEL TAŞINMA      
  ( 0,1 - 0,3 lt / m² )</t>
  </si>
  <si>
    <t xml:space="preserve">  BAKIR PARLATICI </t>
  </si>
  <si>
    <t xml:space="preserve">  BAKIR TAŞIYICI</t>
  </si>
  <si>
    <t xml:space="preserve">  ASİTLİ BAKIR KAPLAMA</t>
  </si>
  <si>
    <t xml:space="preserve">  ASİTLİ BAKIR BESLEME </t>
  </si>
  <si>
    <t xml:space="preserve">  ASİTLİ BAKIR DÜZELTİCİ</t>
  </si>
  <si>
    <t xml:space="preserve">  BAKIR SİYANÜR</t>
  </si>
  <si>
    <t xml:space="preserve">  ASİTLİ BAKIR TAŞINMA      
  ( 0,1 - 0,3 lt / m² )</t>
  </si>
  <si>
    <t xml:space="preserve">  ASİTLİ BAKIR KURULUŞ </t>
  </si>
  <si>
    <t xml:space="preserve">  BAKIR SÜLFAT</t>
  </si>
  <si>
    <t xml:space="preserve">  SÜLFÜRİK ASİT</t>
  </si>
  <si>
    <t xml:space="preserve">  POTASYUM SİYANÜR</t>
  </si>
  <si>
    <t xml:space="preserve">  ALTIN</t>
  </si>
  <si>
    <t xml:space="preserve">  FLAŞ ALTIN KAPLAMA</t>
  </si>
  <si>
    <t xml:space="preserve">  FLAŞ ALTIN TAŞINMA     ( 0,1 - 0,3 lt / m² )</t>
  </si>
  <si>
    <t xml:space="preserve">  KROM KAPLAMA</t>
  </si>
  <si>
    <t xml:space="preserve">  KROM TAŞINMA      
  ( 0,1 - 0,3 lt / m² )</t>
  </si>
  <si>
    <t xml:space="preserve">  KATALİST</t>
  </si>
  <si>
    <t xml:space="preserve">  ANTİMİST</t>
  </si>
  <si>
    <t xml:space="preserve">  KROMİK ASİT</t>
  </si>
  <si>
    <t xml:space="preserve"> lt / m²</t>
  </si>
  <si>
    <t xml:space="preserve"> ADET / ASKI</t>
  </si>
  <si>
    <t xml:space="preserve"> ASKI / ŞARJ</t>
  </si>
  <si>
    <t xml:space="preserve"> ŞARJ / SAAT</t>
  </si>
  <si>
    <t xml:space="preserve"> SAAT / GÜN</t>
  </si>
  <si>
    <t xml:space="preserve"> ADET / GÜN</t>
  </si>
  <si>
    <t xml:space="preserve">  MİKRONLU ALTIN KAPLAMA</t>
  </si>
  <si>
    <t>A / F  "R"</t>
  </si>
  <si>
    <t>A / F  "C"</t>
  </si>
  <si>
    <t>A / C  19  E  "R"</t>
  </si>
  <si>
    <t>A / C  19  E  "C"</t>
  </si>
  <si>
    <t xml:space="preserve">  KALAY KAPLAMA</t>
  </si>
  <si>
    <t xml:space="preserve">  KALAY PARLATICI </t>
  </si>
  <si>
    <t xml:space="preserve">  KALAY TAŞIYICI</t>
  </si>
  <si>
    <t xml:space="preserve">  KALAY TAŞINMA      
  ( 0,1 - 0,3 lt / m² )</t>
  </si>
  <si>
    <t xml:space="preserve">  KALAY SÜLFAT</t>
  </si>
  <si>
    <t xml:space="preserve">  ASİT</t>
  </si>
  <si>
    <t xml:space="preserve">  ZİNKAT KAPLAMA</t>
  </si>
  <si>
    <t>SODYUM SİYANÜR</t>
  </si>
  <si>
    <t xml:space="preserve">  GÜMÜŞ KAPLAMA</t>
  </si>
  <si>
    <t xml:space="preserve">  GÜMÜŞ TAŞINMA      
  ( 0,1 - 0,3 lt / m² )</t>
  </si>
  <si>
    <t xml:space="preserve">  P.GÜMÜŞ SİYANÜR</t>
  </si>
  <si>
    <t xml:space="preserve">  GÜMÜŞ TAŞIYICI</t>
  </si>
  <si>
    <t xml:space="preserve">  GÜMÜŞ PARLATICI</t>
  </si>
  <si>
    <t xml:space="preserve">  GÜMÜŞ PARLATICI </t>
  </si>
  <si>
    <t xml:space="preserve">  ÖN GÜMÜŞ KAPLAMA</t>
  </si>
  <si>
    <t>P.GÜMÜŞ SİYANÜR</t>
  </si>
  <si>
    <t xml:space="preserve">  ŞEFFAF LAK KAPLAMA</t>
  </si>
  <si>
    <t xml:space="preserve">  CL / EP  5000</t>
  </si>
  <si>
    <t xml:space="preserve">  SOLVENT  9010</t>
  </si>
  <si>
    <t xml:space="preserve">  ISLATICI  CL / EP  5000  WETTING AGENT</t>
  </si>
  <si>
    <t>ISLATICI</t>
  </si>
  <si>
    <t xml:space="preserve">  MİKRONLU ALTIN TAŞINMA     ( 0,1 - 0,3 lt / m² )</t>
  </si>
  <si>
    <t xml:space="preserve">  BOYA ŞARTLANDIRMA</t>
  </si>
  <si>
    <t>ŞARTLANDIRICI</t>
  </si>
  <si>
    <t xml:space="preserve">  ALTIN RENKLİ BOYA</t>
  </si>
  <si>
    <t xml:space="preserve">  AD  6116</t>
  </si>
  <si>
    <t>ÇALIŞMA PARAMETRELERİ</t>
  </si>
  <si>
    <t>Velibaba  Mahallesi  Mimarsinan  Caddesi  Velibaba  Sanayi Sitesi  A 4  Blok   No : 24    Dolayoba  -  Pendik  /  Pendik      Vergi   Dairesi : 064  002  77  94   /   İSTANBUL</t>
  </si>
  <si>
    <t xml:space="preserve">  Kuruluş</t>
  </si>
  <si>
    <t xml:space="preserve">  gr/lt</t>
  </si>
  <si>
    <t xml:space="preserve">  AP 3023</t>
  </si>
  <si>
    <t xml:space="preserve">  NİTRİK ASİT</t>
  </si>
  <si>
    <t xml:space="preserve">  ÇİNKO OKSİT</t>
  </si>
  <si>
    <t xml:space="preserve">  SODYUM HİDROKSİT</t>
  </si>
  <si>
    <t>lt/10.000 Ah</t>
  </si>
  <si>
    <t xml:space="preserve">  SODYUM SİYANÜR</t>
  </si>
  <si>
    <t xml:space="preserve">  ELEKTROLİTİK BAKIR ANOD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</si>
</sst>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/m/yy"/>
    <numFmt numFmtId="165" formatCode="0.000000"/>
    <numFmt numFmtId="166" formatCode="0.0000"/>
    <numFmt numFmtId="167" formatCode="0.0"/>
    <numFmt numFmtId="168" formatCode="[$$-409]#,##0.00;[Red][$$-409]#,##0.00"/>
    <numFmt numFmtId="169" formatCode="[$€-2]\ #,##0.00;[Red][$€-2]\ #,##0.00"/>
    <numFmt numFmtId="170" formatCode="#,##0.00\ &quot;TL&quot;;[Red]#,##0.00\ &quot;TL&quot;"/>
    <numFmt numFmtId="171" formatCode="[$$-409]#,##0.0000;[Red][$$-409]#,##0.0000"/>
    <numFmt numFmtId="172" formatCode="[$€-2]\ #,##0.0000;[Red][$€-2]\ #,##0.0000"/>
    <numFmt numFmtId="173" formatCode="[$$-409]#,##0.000000;[Red][$$-409]#,##0.000000"/>
    <numFmt numFmtId="174" formatCode="[$€-2]\ #,##0.000000;[Red][$€-2]\ #,##0.000000"/>
    <numFmt numFmtId="175" formatCode="#,##0\ &quot;TL&quot;;[Red]#,##0\ &quot;TL&quot;"/>
    <numFmt numFmtId="176" formatCode="[$-41F]d\ mmmm\ yyyy;@"/>
    <numFmt numFmtId="177" formatCode="0;[Red]0"/>
    <numFmt numFmtId="178" formatCode="0.00;[Red]0.00"/>
    <numFmt numFmtId="179" formatCode="#,##0.000\ &quot;TL&quot;;[Red]#,##0.000\ &quot;TL&quot;"/>
    <numFmt numFmtId="180" formatCode="#,##0.0000\ &quot;TL&quot;;[Red]#,##0.0000\ &quot;TL&quot;"/>
    <numFmt numFmtId="181" formatCode="#,##0.000000\ &quot;TL&quot;;[Red]#,##0.000000\ &quot;TL&quot;"/>
    <numFmt numFmtId="182" formatCode="#,##0.000\ _T_L;[Red]#,##0.000\ _T_L"/>
    <numFmt numFmtId="183" formatCode="#,##0.000000\ _T_L;[Red]#,##0.000000\ _T_L"/>
    <numFmt numFmtId="184" formatCode="#,##0\ _T_L;[Red]#,##0\ _T_L"/>
    <numFmt numFmtId="185" formatCode="#,##0.000000\ _T_L"/>
    <numFmt numFmtId="186" formatCode="[$$-409]#,##0.000000"/>
    <numFmt numFmtId="187" formatCode="#,##0.0000000\ _T_L;[Red]#,##0.0000000\ _T_L"/>
    <numFmt numFmtId="188" formatCode="#,##0\ _T_L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4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8"/>
      <color indexed="12"/>
      <name val="Times New Roman"/>
      <family val="1"/>
    </font>
    <font>
      <sz val="9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2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5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50"/>
      <name val="Times New Roman"/>
      <family val="1"/>
    </font>
    <font>
      <b/>
      <sz val="9"/>
      <color indexed="12"/>
      <name val="Book Antiqua"/>
      <family val="1"/>
    </font>
    <font>
      <b/>
      <sz val="10"/>
      <color indexed="12"/>
      <name val="Times New Roman Tur"/>
      <family val="1"/>
    </font>
    <font>
      <sz val="10"/>
      <name val="Times New Roman Tur"/>
      <family val="1"/>
    </font>
    <font>
      <sz val="12"/>
      <name val="Times New Roman"/>
      <family val="1"/>
    </font>
    <font>
      <b/>
      <sz val="9"/>
      <name val="Times New Roman Tur"/>
      <family val="1"/>
    </font>
    <font>
      <sz val="9"/>
      <color indexed="12"/>
      <name val="Times New Roman"/>
      <family val="1"/>
    </font>
    <font>
      <b/>
      <sz val="9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>
        <color indexed="23"/>
      </left>
      <right>
        <color indexed="63"/>
      </right>
      <top style="mediumDashed">
        <color indexed="23"/>
      </top>
      <bottom>
        <color indexed="63"/>
      </bottom>
    </border>
    <border>
      <left>
        <color indexed="63"/>
      </left>
      <right>
        <color indexed="63"/>
      </right>
      <top style="mediumDashed">
        <color indexed="23"/>
      </top>
      <bottom style="thin"/>
    </border>
    <border>
      <left>
        <color indexed="63"/>
      </left>
      <right>
        <color indexed="63"/>
      </right>
      <top style="mediumDashed">
        <color indexed="23"/>
      </top>
      <bottom>
        <color indexed="63"/>
      </bottom>
    </border>
    <border>
      <left style="mediumDashed">
        <color indexed="23"/>
      </left>
      <right>
        <color indexed="63"/>
      </right>
      <top>
        <color indexed="63"/>
      </top>
      <bottom>
        <color indexed="63"/>
      </bottom>
    </border>
    <border>
      <left style="mediumDashed">
        <color indexed="23"/>
      </left>
      <right>
        <color indexed="63"/>
      </right>
      <top>
        <color indexed="63"/>
      </top>
      <bottom style="mediumDashed">
        <color indexed="23"/>
      </bottom>
    </border>
    <border>
      <left>
        <color indexed="63"/>
      </left>
      <right>
        <color indexed="63"/>
      </right>
      <top>
        <color indexed="63"/>
      </top>
      <bottom style="mediumDashed">
        <color indexed="23"/>
      </bottom>
    </border>
    <border>
      <left style="mediumDashed">
        <color indexed="55"/>
      </left>
      <right>
        <color indexed="63"/>
      </right>
      <top style="mediumDashed">
        <color indexed="55"/>
      </top>
      <bottom>
        <color indexed="63"/>
      </bottom>
    </border>
    <border>
      <left>
        <color indexed="63"/>
      </left>
      <right>
        <color indexed="63"/>
      </right>
      <top style="mediumDashed">
        <color indexed="55"/>
      </top>
      <bottom>
        <color indexed="63"/>
      </bottom>
    </border>
    <border>
      <left style="mediumDashed">
        <color indexed="55"/>
      </left>
      <right>
        <color indexed="63"/>
      </right>
      <top>
        <color indexed="63"/>
      </top>
      <bottom>
        <color indexed="63"/>
      </bottom>
    </border>
    <border>
      <left style="mediumDashed">
        <color indexed="55"/>
      </left>
      <right>
        <color indexed="63"/>
      </right>
      <top>
        <color indexed="63"/>
      </top>
      <bottom style="mediumDashed">
        <color indexed="55"/>
      </bottom>
    </border>
    <border>
      <left>
        <color indexed="63"/>
      </left>
      <right>
        <color indexed="63"/>
      </right>
      <top>
        <color indexed="63"/>
      </top>
      <bottom style="mediumDashed">
        <color indexed="55"/>
      </bottom>
    </border>
    <border>
      <left>
        <color indexed="63"/>
      </left>
      <right style="mediumDashed">
        <color indexed="23"/>
      </right>
      <top style="mediumDashed">
        <color indexed="23"/>
      </top>
      <bottom>
        <color indexed="63"/>
      </bottom>
    </border>
    <border>
      <left>
        <color indexed="63"/>
      </left>
      <right style="mediumDashed">
        <color indexed="23"/>
      </right>
      <top>
        <color indexed="63"/>
      </top>
      <bottom>
        <color indexed="63"/>
      </bottom>
    </border>
    <border>
      <left>
        <color indexed="63"/>
      </left>
      <right style="mediumDashed">
        <color indexed="23"/>
      </right>
      <top>
        <color indexed="63"/>
      </top>
      <bottom style="mediumDashed">
        <color indexed="23"/>
      </bottom>
    </border>
    <border>
      <left>
        <color indexed="63"/>
      </left>
      <right style="mediumDashed">
        <color indexed="55"/>
      </right>
      <top style="mediumDashed">
        <color indexed="55"/>
      </top>
      <bottom>
        <color indexed="63"/>
      </bottom>
    </border>
    <border>
      <left>
        <color indexed="63"/>
      </left>
      <right style="mediumDashed">
        <color indexed="55"/>
      </right>
      <top>
        <color indexed="63"/>
      </top>
      <bottom>
        <color indexed="63"/>
      </bottom>
    </border>
    <border>
      <left>
        <color indexed="63"/>
      </left>
      <right style="mediumDashed">
        <color indexed="55"/>
      </right>
      <top>
        <color indexed="63"/>
      </top>
      <bottom style="mediumDashed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Dashed">
        <color indexed="55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164" fontId="5" fillId="2" borderId="0" xfId="0" applyNumberFormat="1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 locked="0"/>
    </xf>
    <xf numFmtId="171" fontId="5" fillId="2" borderId="2" xfId="0" applyNumberFormat="1" applyFont="1" applyFill="1" applyBorder="1" applyAlignment="1" applyProtection="1">
      <alignment vertical="center"/>
      <protection/>
    </xf>
    <xf numFmtId="3" fontId="6" fillId="2" borderId="0" xfId="0" applyNumberFormat="1" applyFont="1" applyFill="1" applyBorder="1" applyAlignment="1" applyProtection="1">
      <alignment vertical="center"/>
      <protection/>
    </xf>
    <xf numFmtId="168" fontId="6" fillId="2" borderId="0" xfId="0" applyNumberFormat="1" applyFont="1" applyFill="1" applyBorder="1" applyAlignment="1" applyProtection="1">
      <alignment vertical="center"/>
      <protection/>
    </xf>
    <xf numFmtId="169" fontId="6" fillId="2" borderId="0" xfId="0" applyNumberFormat="1" applyFont="1" applyFill="1" applyBorder="1" applyAlignment="1" applyProtection="1">
      <alignment vertical="center"/>
      <protection/>
    </xf>
    <xf numFmtId="172" fontId="5" fillId="2" borderId="2" xfId="0" applyNumberFormat="1" applyFont="1" applyFill="1" applyBorder="1" applyAlignment="1" applyProtection="1">
      <alignment vertical="center"/>
      <protection/>
    </xf>
    <xf numFmtId="174" fontId="5" fillId="2" borderId="2" xfId="0" applyNumberFormat="1" applyFont="1" applyFill="1" applyBorder="1" applyAlignment="1" applyProtection="1">
      <alignment vertical="center"/>
      <protection/>
    </xf>
    <xf numFmtId="173" fontId="5" fillId="2" borderId="2" xfId="0" applyNumberFormat="1" applyFont="1" applyFill="1" applyBorder="1" applyAlignment="1" applyProtection="1">
      <alignment vertical="center"/>
      <protection/>
    </xf>
    <xf numFmtId="3" fontId="7" fillId="2" borderId="0" xfId="0" applyNumberFormat="1" applyFont="1" applyFill="1" applyBorder="1" applyAlignment="1" applyProtection="1">
      <alignment horizontal="center" vertical="center"/>
      <protection/>
    </xf>
    <xf numFmtId="166" fontId="6" fillId="2" borderId="0" xfId="0" applyNumberFormat="1" applyFont="1" applyFill="1" applyBorder="1" applyAlignment="1" applyProtection="1">
      <alignment horizontal="center" vertical="center"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3" fontId="4" fillId="2" borderId="0" xfId="0" applyNumberFormat="1" applyFont="1" applyFill="1" applyBorder="1" applyAlignment="1" applyProtection="1">
      <alignment horizontal="right" vertical="center"/>
      <protection/>
    </xf>
    <xf numFmtId="170" fontId="5" fillId="2" borderId="0" xfId="0" applyNumberFormat="1" applyFont="1" applyFill="1" applyBorder="1" applyAlignment="1" applyProtection="1">
      <alignment horizontal="right" vertical="center"/>
      <protection/>
    </xf>
    <xf numFmtId="170" fontId="5" fillId="2" borderId="0" xfId="0" applyNumberFormat="1" applyFont="1" applyFill="1" applyBorder="1" applyAlignment="1" applyProtection="1">
      <alignment vertical="center"/>
      <protection/>
    </xf>
    <xf numFmtId="173" fontId="5" fillId="2" borderId="0" xfId="0" applyNumberFormat="1" applyFont="1" applyFill="1" applyBorder="1" applyAlignment="1" applyProtection="1">
      <alignment horizontal="right" vertical="center"/>
      <protection/>
    </xf>
    <xf numFmtId="171" fontId="5" fillId="2" borderId="0" xfId="0" applyNumberFormat="1" applyFont="1" applyFill="1" applyBorder="1" applyAlignment="1" applyProtection="1">
      <alignment vertical="center"/>
      <protection/>
    </xf>
    <xf numFmtId="171" fontId="5" fillId="2" borderId="0" xfId="0" applyNumberFormat="1" applyFont="1" applyFill="1" applyBorder="1" applyAlignment="1" applyProtection="1">
      <alignment horizontal="right" vertical="center"/>
      <protection/>
    </xf>
    <xf numFmtId="0" fontId="6" fillId="3" borderId="3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horizontal="left" vertical="center"/>
      <protection/>
    </xf>
    <xf numFmtId="0" fontId="13" fillId="3" borderId="4" xfId="0" applyFont="1" applyFill="1" applyBorder="1" applyAlignment="1" applyProtection="1">
      <alignment horizontal="left" vertical="center"/>
      <protection/>
    </xf>
    <xf numFmtId="0" fontId="11" fillId="3" borderId="1" xfId="0" applyFont="1" applyFill="1" applyBorder="1" applyAlignment="1" applyProtection="1">
      <alignment vertical="center"/>
      <protection/>
    </xf>
    <xf numFmtId="0" fontId="11" fillId="2" borderId="2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8" fontId="5" fillId="2" borderId="0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 locked="0"/>
    </xf>
    <xf numFmtId="0" fontId="20" fillId="3" borderId="5" xfId="0" applyFont="1" applyFill="1" applyBorder="1" applyAlignment="1" applyProtection="1">
      <alignment horizontal="left" vertical="center"/>
      <protection/>
    </xf>
    <xf numFmtId="0" fontId="20" fillId="3" borderId="6" xfId="0" applyFont="1" applyFill="1" applyBorder="1" applyAlignment="1" applyProtection="1">
      <alignment horizontal="center" vertical="center"/>
      <protection/>
    </xf>
    <xf numFmtId="0" fontId="6" fillId="4" borderId="7" xfId="0" applyFont="1" applyFill="1" applyBorder="1" applyAlignment="1" applyProtection="1">
      <alignment vertical="center"/>
      <protection/>
    </xf>
    <xf numFmtId="0" fontId="18" fillId="4" borderId="8" xfId="0" applyFont="1" applyFill="1" applyBorder="1" applyAlignment="1" applyProtection="1">
      <alignment horizontal="left" vertical="center"/>
      <protection/>
    </xf>
    <xf numFmtId="0" fontId="6" fillId="4" borderId="9" xfId="0" applyFont="1" applyFill="1" applyBorder="1" applyAlignment="1" applyProtection="1">
      <alignment vertical="center"/>
      <protection/>
    </xf>
    <xf numFmtId="0" fontId="18" fillId="4" borderId="10" xfId="0" applyFont="1" applyFill="1" applyBorder="1" applyAlignment="1" applyProtection="1">
      <alignment horizontal="left" vertical="center"/>
      <protection/>
    </xf>
    <xf numFmtId="0" fontId="11" fillId="4" borderId="7" xfId="0" applyFont="1" applyFill="1" applyBorder="1" applyAlignment="1" applyProtection="1">
      <alignment horizontal="left" vertical="center"/>
      <protection/>
    </xf>
    <xf numFmtId="0" fontId="11" fillId="4" borderId="8" xfId="0" applyFont="1" applyFill="1" applyBorder="1" applyAlignment="1" applyProtection="1">
      <alignment horizontal="center" vertical="center"/>
      <protection/>
    </xf>
    <xf numFmtId="0" fontId="11" fillId="4" borderId="11" xfId="0" applyFont="1" applyFill="1" applyBorder="1" applyAlignment="1" applyProtection="1">
      <alignment horizontal="left" vertical="center"/>
      <protection/>
    </xf>
    <xf numFmtId="0" fontId="11" fillId="4" borderId="11" xfId="0" applyFont="1" applyFill="1" applyBorder="1" applyAlignment="1" applyProtection="1">
      <alignment horizontal="center" vertical="center"/>
      <protection/>
    </xf>
    <xf numFmtId="0" fontId="11" fillId="4" borderId="12" xfId="0" applyFont="1" applyFill="1" applyBorder="1" applyAlignment="1" applyProtection="1">
      <alignment horizontal="left" vertical="center"/>
      <protection/>
    </xf>
    <xf numFmtId="0" fontId="11" fillId="4" borderId="12" xfId="0" applyFont="1" applyFill="1" applyBorder="1" applyAlignment="1" applyProtection="1">
      <alignment horizontal="center" vertical="center"/>
      <protection/>
    </xf>
    <xf numFmtId="0" fontId="11" fillId="4" borderId="9" xfId="0" applyFont="1" applyFill="1" applyBorder="1" applyAlignment="1" applyProtection="1">
      <alignment horizontal="left" vertical="center"/>
      <protection/>
    </xf>
    <xf numFmtId="0" fontId="11" fillId="4" borderId="10" xfId="0" applyFont="1" applyFill="1" applyBorder="1" applyAlignment="1" applyProtection="1">
      <alignment horizontal="center"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0" fontId="18" fillId="4" borderId="15" xfId="0" applyFont="1" applyFill="1" applyBorder="1" applyAlignment="1" applyProtection="1">
      <alignment horizontal="left" vertical="center"/>
      <protection/>
    </xf>
    <xf numFmtId="0" fontId="6" fillId="4" borderId="12" xfId="0" applyFont="1" applyFill="1" applyBorder="1" applyAlignment="1" applyProtection="1">
      <alignment vertical="center"/>
      <protection/>
    </xf>
    <xf numFmtId="0" fontId="11" fillId="4" borderId="16" xfId="0" applyFont="1" applyFill="1" applyBorder="1" applyAlignment="1" applyProtection="1">
      <alignment vertical="center"/>
      <protection/>
    </xf>
    <xf numFmtId="0" fontId="11" fillId="4" borderId="16" xfId="0" applyFont="1" applyFill="1" applyBorder="1" applyAlignment="1" applyProtection="1">
      <alignment horizontal="center" vertical="center"/>
      <protection/>
    </xf>
    <xf numFmtId="0" fontId="6" fillId="4" borderId="11" xfId="0" applyFont="1" applyFill="1" applyBorder="1" applyAlignment="1" applyProtection="1">
      <alignment vertical="center"/>
      <protection/>
    </xf>
    <xf numFmtId="0" fontId="5" fillId="4" borderId="16" xfId="0" applyFont="1" applyFill="1" applyBorder="1" applyAlignment="1" applyProtection="1">
      <alignment vertical="center"/>
      <protection/>
    </xf>
    <xf numFmtId="0" fontId="6" fillId="4" borderId="16" xfId="0" applyFont="1" applyFill="1" applyBorder="1" applyAlignment="1" applyProtection="1">
      <alignment vertical="center"/>
      <protection/>
    </xf>
    <xf numFmtId="0" fontId="18" fillId="4" borderId="16" xfId="0" applyFont="1" applyFill="1" applyBorder="1" applyAlignment="1" applyProtection="1">
      <alignment vertical="center"/>
      <protection/>
    </xf>
    <xf numFmtId="173" fontId="5" fillId="2" borderId="0" xfId="0" applyNumberFormat="1" applyFont="1" applyFill="1" applyBorder="1" applyAlignment="1" applyProtection="1">
      <alignment vertical="center"/>
      <protection/>
    </xf>
    <xf numFmtId="174" fontId="5" fillId="2" borderId="0" xfId="0" applyNumberFormat="1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2" fillId="2" borderId="0" xfId="0" applyFont="1" applyFill="1" applyBorder="1" applyAlignment="1" applyProtection="1">
      <alignment/>
      <protection/>
    </xf>
    <xf numFmtId="177" fontId="23" fillId="2" borderId="0" xfId="0" applyNumberFormat="1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17" xfId="0" applyFont="1" applyFill="1" applyBorder="1" applyAlignment="1" applyProtection="1">
      <alignment/>
      <protection/>
    </xf>
    <xf numFmtId="177" fontId="23" fillId="2" borderId="17" xfId="0" applyNumberFormat="1" applyFont="1" applyFill="1" applyBorder="1" applyAlignment="1" applyProtection="1">
      <alignment horizontal="center"/>
      <protection/>
    </xf>
    <xf numFmtId="0" fontId="24" fillId="2" borderId="17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left"/>
      <protection/>
    </xf>
    <xf numFmtId="0" fontId="25" fillId="2" borderId="0" xfId="0" applyFont="1" applyFill="1" applyBorder="1" applyAlignment="1" applyProtection="1">
      <alignment horizontal="left"/>
      <protection/>
    </xf>
    <xf numFmtId="0" fontId="25" fillId="2" borderId="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177" fontId="25" fillId="2" borderId="0" xfId="0" applyNumberFormat="1" applyFont="1" applyFill="1" applyBorder="1" applyAlignment="1" applyProtection="1">
      <alignment/>
      <protection/>
    </xf>
    <xf numFmtId="177" fontId="25" fillId="2" borderId="0" xfId="0" applyNumberFormat="1" applyFont="1" applyFill="1" applyBorder="1" applyAlignment="1" applyProtection="1">
      <alignment horizontal="left" vertical="center"/>
      <protection/>
    </xf>
    <xf numFmtId="177" fontId="25" fillId="2" borderId="0" xfId="0" applyNumberFormat="1" applyFont="1" applyFill="1" applyBorder="1" applyAlignment="1" applyProtection="1">
      <alignment vertical="center"/>
      <protection/>
    </xf>
    <xf numFmtId="0" fontId="5" fillId="3" borderId="5" xfId="0" applyFont="1" applyFill="1" applyBorder="1" applyAlignment="1" applyProtection="1">
      <alignment vertical="center"/>
      <protection/>
    </xf>
    <xf numFmtId="0" fontId="5" fillId="4" borderId="18" xfId="0" applyFont="1" applyFill="1" applyBorder="1" applyAlignment="1" applyProtection="1">
      <alignment horizontal="left" vertical="center"/>
      <protection/>
    </xf>
    <xf numFmtId="0" fontId="5" fillId="4" borderId="0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/>
      <protection/>
    </xf>
    <xf numFmtId="177" fontId="22" fillId="2" borderId="0" xfId="0" applyNumberFormat="1" applyFont="1" applyFill="1" applyBorder="1" applyAlignment="1" applyProtection="1">
      <alignment vertical="center"/>
      <protection/>
    </xf>
    <xf numFmtId="3" fontId="7" fillId="2" borderId="2" xfId="0" applyNumberFormat="1" applyFont="1" applyFill="1" applyBorder="1" applyAlignment="1" applyProtection="1">
      <alignment horizontal="center" vertical="center"/>
      <protection/>
    </xf>
    <xf numFmtId="167" fontId="10" fillId="2" borderId="2" xfId="0" applyNumberFormat="1" applyFont="1" applyFill="1" applyBorder="1" applyAlignment="1" applyProtection="1">
      <alignment horizontal="center" vertical="center"/>
      <protection locked="0"/>
    </xf>
    <xf numFmtId="3" fontId="7" fillId="2" borderId="19" xfId="0" applyNumberFormat="1" applyFont="1" applyFill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170" fontId="10" fillId="2" borderId="2" xfId="0" applyNumberFormat="1" applyFont="1" applyFill="1" applyBorder="1" applyAlignment="1" applyProtection="1">
      <alignment vertical="center"/>
      <protection locked="0"/>
    </xf>
    <xf numFmtId="182" fontId="6" fillId="4" borderId="2" xfId="0" applyNumberFormat="1" applyFont="1" applyFill="1" applyBorder="1" applyAlignment="1" applyProtection="1">
      <alignment horizontal="center" vertical="center"/>
      <protection/>
    </xf>
    <xf numFmtId="182" fontId="7" fillId="2" borderId="0" xfId="0" applyNumberFormat="1" applyFont="1" applyFill="1" applyBorder="1" applyAlignment="1" applyProtection="1">
      <alignment horizontal="center" vertical="center"/>
      <protection/>
    </xf>
    <xf numFmtId="182" fontId="6" fillId="2" borderId="0" xfId="0" applyNumberFormat="1" applyFont="1" applyFill="1" applyBorder="1" applyAlignment="1" applyProtection="1">
      <alignment horizontal="center" vertical="center"/>
      <protection/>
    </xf>
    <xf numFmtId="171" fontId="5" fillId="2" borderId="0" xfId="0" applyNumberFormat="1" applyFont="1" applyFill="1" applyAlignment="1" applyProtection="1">
      <alignment vertical="center"/>
      <protection/>
    </xf>
    <xf numFmtId="172" fontId="5" fillId="2" borderId="0" xfId="0" applyNumberFormat="1" applyFont="1" applyFill="1" applyAlignment="1" applyProtection="1">
      <alignment vertical="center"/>
      <protection/>
    </xf>
    <xf numFmtId="180" fontId="5" fillId="2" borderId="0" xfId="0" applyNumberFormat="1" applyFont="1" applyFill="1" applyBorder="1" applyAlignment="1" applyProtection="1">
      <alignment vertical="center"/>
      <protection/>
    </xf>
    <xf numFmtId="180" fontId="5" fillId="2" borderId="2" xfId="0" applyNumberFormat="1" applyFont="1" applyFill="1" applyBorder="1" applyAlignment="1" applyProtection="1">
      <alignment vertical="center"/>
      <protection/>
    </xf>
    <xf numFmtId="183" fontId="5" fillId="2" borderId="2" xfId="0" applyNumberFormat="1" applyFont="1" applyFill="1" applyBorder="1" applyAlignment="1" applyProtection="1">
      <alignment vertical="center"/>
      <protection/>
    </xf>
    <xf numFmtId="183" fontId="5" fillId="2" borderId="0" xfId="0" applyNumberFormat="1" applyFont="1" applyFill="1" applyBorder="1" applyAlignment="1" applyProtection="1">
      <alignment vertical="center"/>
      <protection/>
    </xf>
    <xf numFmtId="183" fontId="4" fillId="2" borderId="4" xfId="0" applyNumberFormat="1" applyFont="1" applyFill="1" applyBorder="1" applyAlignment="1" applyProtection="1">
      <alignment vertical="center"/>
      <protection locked="0"/>
    </xf>
    <xf numFmtId="184" fontId="7" fillId="2" borderId="2" xfId="0" applyNumberFormat="1" applyFont="1" applyFill="1" applyBorder="1" applyAlignment="1" applyProtection="1">
      <alignment horizontal="right" vertical="center"/>
      <protection/>
    </xf>
    <xf numFmtId="181" fontId="5" fillId="2" borderId="2" xfId="0" applyNumberFormat="1" applyFont="1" applyFill="1" applyBorder="1" applyAlignment="1" applyProtection="1">
      <alignment vertical="center"/>
      <protection/>
    </xf>
    <xf numFmtId="181" fontId="5" fillId="2" borderId="0" xfId="0" applyNumberFormat="1" applyFont="1" applyFill="1" applyBorder="1" applyAlignment="1" applyProtection="1">
      <alignment vertical="center"/>
      <protection/>
    </xf>
    <xf numFmtId="185" fontId="5" fillId="2" borderId="2" xfId="0" applyNumberFormat="1" applyFont="1" applyFill="1" applyBorder="1" applyAlignment="1" applyProtection="1">
      <alignment vertical="center"/>
      <protection/>
    </xf>
    <xf numFmtId="173" fontId="5" fillId="2" borderId="20" xfId="0" applyNumberFormat="1" applyFont="1" applyFill="1" applyBorder="1" applyAlignment="1" applyProtection="1">
      <alignment vertical="center"/>
      <protection/>
    </xf>
    <xf numFmtId="174" fontId="5" fillId="2" borderId="20" xfId="0" applyNumberFormat="1" applyFont="1" applyFill="1" applyBorder="1" applyAlignment="1" applyProtection="1">
      <alignment vertical="center"/>
      <protection/>
    </xf>
    <xf numFmtId="0" fontId="23" fillId="2" borderId="0" xfId="0" applyFont="1" applyFill="1" applyAlignment="1" applyProtection="1">
      <alignment/>
      <protection/>
    </xf>
    <xf numFmtId="0" fontId="6" fillId="2" borderId="21" xfId="0" applyFont="1" applyFill="1" applyBorder="1" applyAlignment="1" applyProtection="1">
      <alignment horizontal="center" vertical="center"/>
      <protection/>
    </xf>
    <xf numFmtId="0" fontId="27" fillId="2" borderId="22" xfId="0" applyFont="1" applyFill="1" applyBorder="1" applyAlignment="1" applyProtection="1">
      <alignment horizontal="left" vertical="center"/>
      <protection/>
    </xf>
    <xf numFmtId="183" fontId="5" fillId="2" borderId="22" xfId="0" applyNumberFormat="1" applyFont="1" applyFill="1" applyBorder="1" applyAlignment="1" applyProtection="1">
      <alignment vertical="center"/>
      <protection/>
    </xf>
    <xf numFmtId="181" fontId="5" fillId="2" borderId="22" xfId="0" applyNumberFormat="1" applyFont="1" applyFill="1" applyBorder="1" applyAlignment="1" applyProtection="1">
      <alignment vertical="center"/>
      <protection/>
    </xf>
    <xf numFmtId="173" fontId="5" fillId="2" borderId="23" xfId="0" applyNumberFormat="1" applyFont="1" applyFill="1" applyBorder="1" applyAlignment="1" applyProtection="1">
      <alignment vertical="center"/>
      <protection/>
    </xf>
    <xf numFmtId="174" fontId="5" fillId="2" borderId="23" xfId="0" applyNumberFormat="1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181" fontId="5" fillId="2" borderId="26" xfId="0" applyNumberFormat="1" applyFont="1" applyFill="1" applyBorder="1" applyAlignment="1" applyProtection="1">
      <alignment vertical="center"/>
      <protection/>
    </xf>
    <xf numFmtId="168" fontId="5" fillId="2" borderId="26" xfId="0" applyNumberFormat="1" applyFont="1" applyFill="1" applyBorder="1" applyAlignment="1" applyProtection="1">
      <alignment vertical="center"/>
      <protection/>
    </xf>
    <xf numFmtId="174" fontId="5" fillId="2" borderId="26" xfId="0" applyNumberFormat="1" applyFont="1" applyFill="1" applyBorder="1" applyAlignment="1" applyProtection="1">
      <alignment vertical="center"/>
      <protection/>
    </xf>
    <xf numFmtId="0" fontId="6" fillId="2" borderId="27" xfId="0" applyFont="1" applyFill="1" applyBorder="1" applyAlignment="1" applyProtection="1">
      <alignment horizontal="center" vertical="center"/>
      <protection/>
    </xf>
    <xf numFmtId="0" fontId="27" fillId="2" borderId="28" xfId="0" applyFont="1" applyFill="1" applyBorder="1" applyAlignment="1" applyProtection="1">
      <alignment horizontal="left" vertical="center"/>
      <protection/>
    </xf>
    <xf numFmtId="183" fontId="5" fillId="2" borderId="28" xfId="0" applyNumberFormat="1" applyFont="1" applyFill="1" applyBorder="1" applyAlignment="1" applyProtection="1">
      <alignment vertical="center"/>
      <protection/>
    </xf>
    <xf numFmtId="181" fontId="5" fillId="2" borderId="28" xfId="0" applyNumberFormat="1" applyFont="1" applyFill="1" applyBorder="1" applyAlignment="1" applyProtection="1">
      <alignment vertical="center"/>
      <protection/>
    </xf>
    <xf numFmtId="173" fontId="5" fillId="2" borderId="28" xfId="0" applyNumberFormat="1" applyFont="1" applyFill="1" applyBorder="1" applyAlignment="1" applyProtection="1">
      <alignment vertical="center"/>
      <protection/>
    </xf>
    <xf numFmtId="174" fontId="5" fillId="2" borderId="28" xfId="0" applyNumberFormat="1" applyFont="1" applyFill="1" applyBorder="1" applyAlignment="1" applyProtection="1">
      <alignment vertical="center"/>
      <protection/>
    </xf>
    <xf numFmtId="0" fontId="6" fillId="2" borderId="29" xfId="0" applyFont="1" applyFill="1" applyBorder="1" applyAlignment="1" applyProtection="1">
      <alignment horizontal="center" vertical="center"/>
      <protection/>
    </xf>
    <xf numFmtId="0" fontId="6" fillId="2" borderId="30" xfId="0" applyFont="1" applyFill="1" applyBorder="1" applyAlignment="1" applyProtection="1">
      <alignment horizontal="center" vertical="center"/>
      <protection/>
    </xf>
    <xf numFmtId="181" fontId="5" fillId="2" borderId="31" xfId="0" applyNumberFormat="1" applyFont="1" applyFill="1" applyBorder="1" applyAlignment="1" applyProtection="1">
      <alignment vertical="center"/>
      <protection/>
    </xf>
    <xf numFmtId="168" fontId="5" fillId="2" borderId="31" xfId="0" applyNumberFormat="1" applyFont="1" applyFill="1" applyBorder="1" applyAlignment="1" applyProtection="1">
      <alignment vertical="center"/>
      <protection/>
    </xf>
    <xf numFmtId="174" fontId="5" fillId="2" borderId="31" xfId="0" applyNumberFormat="1" applyFont="1" applyFill="1" applyBorder="1" applyAlignment="1" applyProtection="1">
      <alignment vertical="center"/>
      <protection/>
    </xf>
    <xf numFmtId="168" fontId="5" fillId="2" borderId="28" xfId="0" applyNumberFormat="1" applyFont="1" applyFill="1" applyBorder="1" applyAlignment="1" applyProtection="1">
      <alignment vertical="center"/>
      <protection/>
    </xf>
    <xf numFmtId="164" fontId="5" fillId="2" borderId="0" xfId="0" applyNumberFormat="1" applyFont="1" applyFill="1" applyBorder="1" applyAlignment="1" applyProtection="1">
      <alignment vertical="center"/>
      <protection/>
    </xf>
    <xf numFmtId="169" fontId="5" fillId="2" borderId="0" xfId="0" applyNumberFormat="1" applyFont="1" applyFill="1" applyBorder="1" applyAlignment="1" applyProtection="1">
      <alignment vertical="center"/>
      <protection/>
    </xf>
    <xf numFmtId="164" fontId="5" fillId="2" borderId="31" xfId="0" applyNumberFormat="1" applyFont="1" applyFill="1" applyBorder="1" applyAlignment="1" applyProtection="1">
      <alignment vertical="center"/>
      <protection/>
    </xf>
    <xf numFmtId="169" fontId="5" fillId="2" borderId="31" xfId="0" applyNumberFormat="1" applyFont="1" applyFill="1" applyBorder="1" applyAlignment="1" applyProtection="1">
      <alignment vertical="center"/>
      <protection/>
    </xf>
    <xf numFmtId="164" fontId="5" fillId="2" borderId="28" xfId="0" applyNumberFormat="1" applyFont="1" applyFill="1" applyBorder="1" applyAlignment="1" applyProtection="1">
      <alignment vertical="center"/>
      <protection/>
    </xf>
    <xf numFmtId="169" fontId="5" fillId="2" borderId="28" xfId="0" applyNumberFormat="1" applyFont="1" applyFill="1" applyBorder="1" applyAlignment="1" applyProtection="1">
      <alignment vertical="center"/>
      <protection/>
    </xf>
    <xf numFmtId="184" fontId="4" fillId="2" borderId="2" xfId="0" applyNumberFormat="1" applyFont="1" applyFill="1" applyBorder="1" applyAlignment="1" applyProtection="1">
      <alignment vertical="center"/>
      <protection locked="0"/>
    </xf>
    <xf numFmtId="186" fontId="5" fillId="2" borderId="2" xfId="0" applyNumberFormat="1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167" fontId="26" fillId="2" borderId="2" xfId="0" applyNumberFormat="1" applyFont="1" applyFill="1" applyBorder="1" applyAlignment="1" applyProtection="1">
      <alignment horizontal="center" vertical="center"/>
      <protection locked="0"/>
    </xf>
    <xf numFmtId="187" fontId="5" fillId="2" borderId="2" xfId="0" applyNumberFormat="1" applyFont="1" applyFill="1" applyBorder="1" applyAlignment="1" applyProtection="1">
      <alignment vertical="center"/>
      <protection/>
    </xf>
    <xf numFmtId="176" fontId="4" fillId="2" borderId="0" xfId="0" applyNumberFormat="1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horizontal="left" vertical="center"/>
      <protection/>
    </xf>
    <xf numFmtId="178" fontId="4" fillId="2" borderId="0" xfId="0" applyNumberFormat="1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175" fontId="4" fillId="2" borderId="0" xfId="0" applyNumberFormat="1" applyFont="1" applyFill="1" applyBorder="1" applyAlignment="1" applyProtection="1">
      <alignment horizontal="right" vertical="center"/>
      <protection/>
    </xf>
    <xf numFmtId="3" fontId="4" fillId="2" borderId="0" xfId="0" applyNumberFormat="1" applyFont="1" applyFill="1" applyBorder="1" applyAlignment="1" applyProtection="1">
      <alignment vertical="center"/>
      <protection/>
    </xf>
    <xf numFmtId="3" fontId="7" fillId="2" borderId="0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170" fontId="10" fillId="2" borderId="2" xfId="0" applyNumberFormat="1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170" fontId="10" fillId="2" borderId="0" xfId="0" applyNumberFormat="1" applyFont="1" applyFill="1" applyBorder="1" applyAlignment="1" applyProtection="1">
      <alignment vertical="center"/>
      <protection/>
    </xf>
    <xf numFmtId="0" fontId="26" fillId="2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75" fontId="10" fillId="2" borderId="22" xfId="0" applyNumberFormat="1" applyFont="1" applyFill="1" applyBorder="1" applyAlignment="1" applyProtection="1">
      <alignment vertical="center"/>
      <protection/>
    </xf>
    <xf numFmtId="0" fontId="5" fillId="2" borderId="32" xfId="0" applyFont="1" applyFill="1" applyBorder="1" applyAlignment="1" applyProtection="1">
      <alignment vertical="center"/>
      <protection/>
    </xf>
    <xf numFmtId="0" fontId="5" fillId="2" borderId="33" xfId="0" applyFont="1" applyFill="1" applyBorder="1" applyAlignment="1" applyProtection="1">
      <alignment vertical="center"/>
      <protection/>
    </xf>
    <xf numFmtId="0" fontId="12" fillId="2" borderId="26" xfId="0" applyFont="1" applyFill="1" applyBorder="1" applyAlignment="1" applyProtection="1">
      <alignment horizontal="left" vertical="center"/>
      <protection/>
    </xf>
    <xf numFmtId="0" fontId="4" fillId="2" borderId="26" xfId="0" applyFont="1" applyFill="1" applyBorder="1" applyAlignment="1" applyProtection="1">
      <alignment vertical="center"/>
      <protection/>
    </xf>
    <xf numFmtId="183" fontId="4" fillId="2" borderId="26" xfId="0" applyNumberFormat="1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vertical="center"/>
      <protection/>
    </xf>
    <xf numFmtId="0" fontId="5" fillId="2" borderId="34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183" fontId="4" fillId="2" borderId="0" xfId="0" applyNumberFormat="1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183" fontId="4" fillId="2" borderId="4" xfId="0" applyNumberFormat="1" applyFont="1" applyFill="1" applyBorder="1" applyAlignment="1" applyProtection="1">
      <alignment vertical="center"/>
      <protection/>
    </xf>
    <xf numFmtId="0" fontId="26" fillId="2" borderId="2" xfId="0" applyFont="1" applyFill="1" applyBorder="1" applyAlignment="1" applyProtection="1">
      <alignment horizontal="left" vertical="center"/>
      <protection/>
    </xf>
    <xf numFmtId="0" fontId="10" fillId="2" borderId="28" xfId="0" applyFont="1" applyFill="1" applyBorder="1" applyAlignment="1" applyProtection="1">
      <alignment horizontal="center" vertical="center"/>
      <protection/>
    </xf>
    <xf numFmtId="175" fontId="10" fillId="2" borderId="28" xfId="0" applyNumberFormat="1" applyFont="1" applyFill="1" applyBorder="1" applyAlignment="1" applyProtection="1">
      <alignment vertical="center"/>
      <protection/>
    </xf>
    <xf numFmtId="0" fontId="5" fillId="2" borderId="35" xfId="0" applyFont="1" applyFill="1" applyBorder="1" applyAlignment="1" applyProtection="1">
      <alignment vertical="center"/>
      <protection/>
    </xf>
    <xf numFmtId="0" fontId="5" fillId="2" borderId="36" xfId="0" applyFont="1" applyFill="1" applyBorder="1" applyAlignment="1" applyProtection="1">
      <alignment vertical="center"/>
      <protection/>
    </xf>
    <xf numFmtId="0" fontId="12" fillId="2" borderId="31" xfId="0" applyFont="1" applyFill="1" applyBorder="1" applyAlignment="1" applyProtection="1">
      <alignment horizontal="left" vertical="center"/>
      <protection/>
    </xf>
    <xf numFmtId="0" fontId="4" fillId="2" borderId="31" xfId="0" applyFont="1" applyFill="1" applyBorder="1" applyAlignment="1" applyProtection="1">
      <alignment vertical="center"/>
      <protection/>
    </xf>
    <xf numFmtId="183" fontId="4" fillId="2" borderId="31" xfId="0" applyNumberFormat="1" applyFont="1" applyFill="1" applyBorder="1" applyAlignment="1" applyProtection="1">
      <alignment vertical="center"/>
      <protection/>
    </xf>
    <xf numFmtId="0" fontId="5" fillId="2" borderId="31" xfId="0" applyFont="1" applyFill="1" applyBorder="1" applyAlignment="1" applyProtection="1">
      <alignment vertical="center"/>
      <protection/>
    </xf>
    <xf numFmtId="0" fontId="5" fillId="2" borderId="37" xfId="0" applyFont="1" applyFill="1" applyBorder="1" applyAlignment="1" applyProtection="1">
      <alignment vertical="center"/>
      <protection/>
    </xf>
    <xf numFmtId="0" fontId="12" fillId="2" borderId="28" xfId="0" applyFont="1" applyFill="1" applyBorder="1" applyAlignment="1" applyProtection="1">
      <alignment horizontal="left" vertical="center"/>
      <protection/>
    </xf>
    <xf numFmtId="0" fontId="4" fillId="2" borderId="28" xfId="0" applyFont="1" applyFill="1" applyBorder="1" applyAlignment="1" applyProtection="1">
      <alignment vertical="center"/>
      <protection/>
    </xf>
    <xf numFmtId="183" fontId="4" fillId="2" borderId="28" xfId="0" applyNumberFormat="1" applyFont="1" applyFill="1" applyBorder="1" applyAlignment="1" applyProtection="1">
      <alignment vertical="center"/>
      <protection/>
    </xf>
    <xf numFmtId="0" fontId="5" fillId="2" borderId="28" xfId="0" applyFont="1" applyFill="1" applyBorder="1" applyAlignment="1" applyProtection="1">
      <alignment vertical="center"/>
      <protection/>
    </xf>
    <xf numFmtId="164" fontId="4" fillId="2" borderId="0" xfId="0" applyNumberFormat="1" applyFont="1" applyFill="1" applyAlignment="1" applyProtection="1">
      <alignment vertical="center"/>
      <protection/>
    </xf>
    <xf numFmtId="178" fontId="19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75" fontId="10" fillId="2" borderId="0" xfId="0" applyNumberFormat="1" applyFont="1" applyFill="1" applyBorder="1" applyAlignment="1" applyProtection="1">
      <alignment vertical="center"/>
      <protection/>
    </xf>
    <xf numFmtId="0" fontId="11" fillId="4" borderId="38" xfId="0" applyFont="1" applyFill="1" applyBorder="1" applyAlignment="1" applyProtection="1">
      <alignment horizontal="left" vertical="center"/>
      <protection/>
    </xf>
    <xf numFmtId="182" fontId="7" fillId="4" borderId="2" xfId="0" applyNumberFormat="1" applyFont="1" applyFill="1" applyBorder="1" applyAlignment="1" applyProtection="1">
      <alignment horizontal="center" vertical="center"/>
      <protection/>
    </xf>
    <xf numFmtId="0" fontId="11" fillId="4" borderId="39" xfId="0" applyFont="1" applyFill="1" applyBorder="1" applyAlignment="1" applyProtection="1">
      <alignment horizontal="left" vertical="center"/>
      <protection/>
    </xf>
    <xf numFmtId="0" fontId="5" fillId="4" borderId="40" xfId="0" applyFont="1" applyFill="1" applyBorder="1" applyAlignment="1" applyProtection="1">
      <alignment horizontal="left" vertical="center"/>
      <protection/>
    </xf>
    <xf numFmtId="175" fontId="4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18" xfId="0" applyFont="1" applyFill="1" applyBorder="1" applyAlignment="1" applyProtection="1">
      <alignment vertical="center"/>
      <protection/>
    </xf>
    <xf numFmtId="0" fontId="11" fillId="3" borderId="1" xfId="0" applyFont="1" applyFill="1" applyBorder="1" applyAlignment="1" applyProtection="1">
      <alignment horizontal="left" vertical="center"/>
      <protection/>
    </xf>
    <xf numFmtId="0" fontId="11" fillId="3" borderId="41" xfId="0" applyFont="1" applyFill="1" applyBorder="1" applyAlignment="1" applyProtection="1">
      <alignment horizontal="left" vertical="center"/>
      <protection/>
    </xf>
    <xf numFmtId="0" fontId="11" fillId="3" borderId="42" xfId="0" applyFont="1" applyFill="1" applyBorder="1" applyAlignment="1" applyProtection="1">
      <alignment horizontal="left" vertical="center"/>
      <protection/>
    </xf>
    <xf numFmtId="0" fontId="26" fillId="2" borderId="1" xfId="0" applyFont="1" applyFill="1" applyBorder="1" applyAlignment="1" applyProtection="1">
      <alignment horizontal="center" vertical="center"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26" fillId="2" borderId="4" xfId="0" applyFont="1" applyFill="1" applyBorder="1" applyAlignment="1" applyProtection="1">
      <alignment horizontal="center" vertical="center"/>
      <protection/>
    </xf>
    <xf numFmtId="187" fontId="5" fillId="2" borderId="4" xfId="0" applyNumberFormat="1" applyFont="1" applyFill="1" applyBorder="1" applyAlignment="1" applyProtection="1">
      <alignment horizontal="right" vertical="center"/>
      <protection/>
    </xf>
    <xf numFmtId="0" fontId="11" fillId="3" borderId="43" xfId="0" applyFont="1" applyFill="1" applyBorder="1" applyAlignment="1" applyProtection="1">
      <alignment horizontal="left" vertical="center"/>
      <protection/>
    </xf>
    <xf numFmtId="0" fontId="11" fillId="3" borderId="20" xfId="0" applyFont="1" applyFill="1" applyBorder="1" applyAlignment="1" applyProtection="1">
      <alignment horizontal="left" vertical="center"/>
      <protection/>
    </xf>
    <xf numFmtId="0" fontId="11" fillId="3" borderId="44" xfId="0" applyFont="1" applyFill="1" applyBorder="1" applyAlignment="1" applyProtection="1">
      <alignment horizontal="left" vertical="center"/>
      <protection/>
    </xf>
    <xf numFmtId="0" fontId="11" fillId="3" borderId="45" xfId="0" applyFont="1" applyFill="1" applyBorder="1" applyAlignment="1" applyProtection="1">
      <alignment horizontal="left" vertical="center"/>
      <protection/>
    </xf>
    <xf numFmtId="180" fontId="5" fillId="2" borderId="0" xfId="0" applyNumberFormat="1" applyFont="1" applyFill="1" applyBorder="1" applyAlignment="1" applyProtection="1">
      <alignment horizontal="right" vertical="center"/>
      <protection/>
    </xf>
    <xf numFmtId="172" fontId="5" fillId="2" borderId="0" xfId="0" applyNumberFormat="1" applyFont="1" applyFill="1" applyBorder="1" applyAlignment="1" applyProtection="1">
      <alignment horizontal="right" vertical="center"/>
      <protection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/>
    </xf>
    <xf numFmtId="179" fontId="4" fillId="2" borderId="0" xfId="0" applyNumberFormat="1" applyFont="1" applyFill="1" applyBorder="1" applyAlignment="1" applyProtection="1">
      <alignment horizontal="center" vertical="center"/>
      <protection locked="0"/>
    </xf>
    <xf numFmtId="167" fontId="26" fillId="2" borderId="2" xfId="0" applyNumberFormat="1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/>
    </xf>
    <xf numFmtId="167" fontId="10" fillId="2" borderId="4" xfId="0" applyNumberFormat="1" applyFont="1" applyFill="1" applyBorder="1" applyAlignment="1" applyProtection="1">
      <alignment horizontal="center" vertical="center"/>
      <protection locked="0"/>
    </xf>
    <xf numFmtId="167" fontId="10" fillId="2" borderId="1" xfId="0" applyNumberFormat="1" applyFont="1" applyFill="1" applyBorder="1" applyAlignment="1" applyProtection="1">
      <alignment horizontal="right" vertical="center"/>
      <protection locked="0"/>
    </xf>
    <xf numFmtId="183" fontId="4" fillId="2" borderId="0" xfId="0" applyNumberFormat="1" applyFont="1" applyFill="1" applyBorder="1" applyAlignment="1" applyProtection="1">
      <alignment vertical="center"/>
      <protection locked="0"/>
    </xf>
    <xf numFmtId="183" fontId="5" fillId="2" borderId="46" xfId="0" applyNumberFormat="1" applyFont="1" applyFill="1" applyBorder="1" applyAlignment="1" applyProtection="1">
      <alignment horizontal="center" vertical="center"/>
      <protection/>
    </xf>
    <xf numFmtId="170" fontId="10" fillId="2" borderId="46" xfId="0" applyNumberFormat="1" applyFont="1" applyFill="1" applyBorder="1" applyAlignment="1" applyProtection="1">
      <alignment horizontal="right" vertical="center"/>
      <protection locked="0"/>
    </xf>
    <xf numFmtId="181" fontId="5" fillId="2" borderId="46" xfId="0" applyNumberFormat="1" applyFont="1" applyFill="1" applyBorder="1" applyAlignment="1" applyProtection="1">
      <alignment horizontal="right" vertical="center"/>
      <protection/>
    </xf>
    <xf numFmtId="173" fontId="5" fillId="2" borderId="46" xfId="0" applyNumberFormat="1" applyFont="1" applyFill="1" applyBorder="1" applyAlignment="1" applyProtection="1">
      <alignment horizontal="right" vertical="center"/>
      <protection/>
    </xf>
    <xf numFmtId="174" fontId="5" fillId="2" borderId="46" xfId="0" applyNumberFormat="1" applyFont="1" applyFill="1" applyBorder="1" applyAlignment="1" applyProtection="1">
      <alignment horizontal="right" vertical="center"/>
      <protection/>
    </xf>
    <xf numFmtId="0" fontId="26" fillId="2" borderId="2" xfId="0" applyFont="1" applyFill="1" applyBorder="1" applyAlignment="1" applyProtection="1">
      <alignment vertical="center"/>
      <protection locked="0"/>
    </xf>
    <xf numFmtId="188" fontId="26" fillId="2" borderId="2" xfId="0" applyNumberFormat="1" applyFont="1" applyFill="1" applyBorder="1" applyAlignment="1" applyProtection="1">
      <alignment horizontal="right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/>
    </xf>
    <xf numFmtId="3" fontId="7" fillId="2" borderId="19" xfId="0" applyNumberFormat="1" applyFont="1" applyFill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187" fontId="5" fillId="2" borderId="1" xfId="0" applyNumberFormat="1" applyFont="1" applyFill="1" applyBorder="1" applyAlignment="1" applyProtection="1">
      <alignment horizontal="right" vertical="center"/>
      <protection/>
    </xf>
    <xf numFmtId="187" fontId="5" fillId="2" borderId="19" xfId="0" applyNumberFormat="1" applyFont="1" applyFill="1" applyBorder="1" applyAlignment="1" applyProtection="1">
      <alignment horizontal="right" vertical="center"/>
      <protection/>
    </xf>
    <xf numFmtId="0" fontId="11" fillId="3" borderId="19" xfId="0" applyFont="1" applyFill="1" applyBorder="1" applyAlignment="1" applyProtection="1">
      <alignment horizontal="left" vertical="center"/>
      <protection/>
    </xf>
    <xf numFmtId="0" fontId="11" fillId="3" borderId="4" xfId="0" applyFont="1" applyFill="1" applyBorder="1" applyAlignment="1" applyProtection="1">
      <alignment horizontal="left" vertical="center"/>
      <protection/>
    </xf>
    <xf numFmtId="183" fontId="5" fillId="2" borderId="1" xfId="0" applyNumberFormat="1" applyFont="1" applyFill="1" applyBorder="1" applyAlignment="1" applyProtection="1">
      <alignment horizontal="right" vertical="center"/>
      <protection/>
    </xf>
    <xf numFmtId="183" fontId="5" fillId="2" borderId="19" xfId="0" applyNumberFormat="1" applyFont="1" applyFill="1" applyBorder="1" applyAlignment="1" applyProtection="1">
      <alignment horizontal="right" vertical="center"/>
      <protection/>
    </xf>
    <xf numFmtId="183" fontId="5" fillId="2" borderId="4" xfId="0" applyNumberFormat="1" applyFont="1" applyFill="1" applyBorder="1" applyAlignment="1" applyProtection="1">
      <alignment horizontal="right" vertical="center"/>
      <protection/>
    </xf>
    <xf numFmtId="0" fontId="12" fillId="2" borderId="1" xfId="0" applyFont="1" applyFill="1" applyBorder="1" applyAlignment="1" applyProtection="1">
      <alignment horizontal="left" vertical="center"/>
      <protection/>
    </xf>
    <xf numFmtId="0" fontId="12" fillId="2" borderId="19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1" fillId="3" borderId="43" xfId="0" applyFont="1" applyFill="1" applyBorder="1" applyAlignment="1" applyProtection="1">
      <alignment horizontal="left" vertical="center" wrapText="1"/>
      <protection/>
    </xf>
    <xf numFmtId="0" fontId="11" fillId="3" borderId="48" xfId="0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3" borderId="40" xfId="0" applyFont="1" applyFill="1" applyBorder="1" applyAlignment="1" applyProtection="1">
      <alignment horizontal="left" vertical="center"/>
      <protection/>
    </xf>
    <xf numFmtId="0" fontId="11" fillId="3" borderId="48" xfId="0" applyFont="1" applyFill="1" applyBorder="1" applyAlignment="1" applyProtection="1">
      <alignment horizontal="left" vertical="center" wrapText="1"/>
      <protection/>
    </xf>
    <xf numFmtId="177" fontId="22" fillId="2" borderId="49" xfId="0" applyNumberFormat="1" applyFont="1" applyFill="1" applyBorder="1" applyAlignment="1" applyProtection="1">
      <alignment horizontal="left" vertical="center"/>
      <protection/>
    </xf>
    <xf numFmtId="177" fontId="22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11" fillId="3" borderId="7" xfId="0" applyFont="1" applyFill="1" applyBorder="1" applyAlignment="1" applyProtection="1">
      <alignment horizontal="center" vertical="center"/>
      <protection/>
    </xf>
    <xf numFmtId="0" fontId="11" fillId="3" borderId="8" xfId="0" applyFont="1" applyFill="1" applyBorder="1" applyAlignment="1" applyProtection="1">
      <alignment horizontal="center" vertical="center"/>
      <protection/>
    </xf>
    <xf numFmtId="0" fontId="11" fillId="3" borderId="38" xfId="0" applyFont="1" applyFill="1" applyBorder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center" vertical="center"/>
      <protection/>
    </xf>
    <xf numFmtId="0" fontId="11" fillId="3" borderId="10" xfId="0" applyFont="1" applyFill="1" applyBorder="1" applyAlignment="1" applyProtection="1">
      <alignment horizontal="center" vertical="center"/>
      <protection/>
    </xf>
    <xf numFmtId="0" fontId="11" fillId="3" borderId="39" xfId="0" applyFont="1" applyFill="1" applyBorder="1" applyAlignment="1" applyProtection="1">
      <alignment horizontal="center" vertical="center"/>
      <protection/>
    </xf>
    <xf numFmtId="170" fontId="6" fillId="3" borderId="50" xfId="0" applyNumberFormat="1" applyFont="1" applyFill="1" applyBorder="1" applyAlignment="1" applyProtection="1">
      <alignment horizontal="center" vertical="center"/>
      <protection/>
    </xf>
    <xf numFmtId="170" fontId="6" fillId="3" borderId="51" xfId="0" applyNumberFormat="1" applyFont="1" applyFill="1" applyBorder="1" applyAlignment="1" applyProtection="1">
      <alignment horizontal="center" vertical="center"/>
      <protection/>
    </xf>
    <xf numFmtId="169" fontId="6" fillId="3" borderId="52" xfId="0" applyNumberFormat="1" applyFont="1" applyFill="1" applyBorder="1" applyAlignment="1" applyProtection="1">
      <alignment horizontal="center" vertical="center"/>
      <protection/>
    </xf>
    <xf numFmtId="169" fontId="6" fillId="3" borderId="53" xfId="0" applyNumberFormat="1" applyFont="1" applyFill="1" applyBorder="1" applyAlignment="1" applyProtection="1">
      <alignment horizontal="center" vertical="center"/>
      <protection/>
    </xf>
    <xf numFmtId="168" fontId="6" fillId="3" borderId="50" xfId="0" applyNumberFormat="1" applyFont="1" applyFill="1" applyBorder="1" applyAlignment="1" applyProtection="1">
      <alignment horizontal="center" vertical="center"/>
      <protection/>
    </xf>
    <xf numFmtId="168" fontId="6" fillId="3" borderId="51" xfId="0" applyNumberFormat="1" applyFont="1" applyFill="1" applyBorder="1" applyAlignment="1" applyProtection="1">
      <alignment horizontal="center" vertical="center"/>
      <protection/>
    </xf>
    <xf numFmtId="182" fontId="7" fillId="4" borderId="2" xfId="0" applyNumberFormat="1" applyFont="1" applyFill="1" applyBorder="1" applyAlignment="1" applyProtection="1">
      <alignment horizontal="center" vertical="center"/>
      <protection/>
    </xf>
    <xf numFmtId="0" fontId="11" fillId="4" borderId="54" xfId="0" applyFont="1" applyFill="1" applyBorder="1" applyAlignment="1" applyProtection="1">
      <alignment horizontal="left" vertical="center"/>
      <protection/>
    </xf>
    <xf numFmtId="0" fontId="11" fillId="4" borderId="39" xfId="0" applyFont="1" applyFill="1" applyBorder="1" applyAlignment="1" applyProtection="1">
      <alignment horizontal="left" vertical="center"/>
      <protection/>
    </xf>
    <xf numFmtId="180" fontId="5" fillId="2" borderId="2" xfId="0" applyNumberFormat="1" applyFont="1" applyFill="1" applyBorder="1" applyAlignment="1" applyProtection="1">
      <alignment horizontal="right" vertical="center"/>
      <protection/>
    </xf>
    <xf numFmtId="0" fontId="26" fillId="2" borderId="1" xfId="0" applyFont="1" applyFill="1" applyBorder="1" applyAlignment="1" applyProtection="1">
      <alignment horizontal="left" vertical="center"/>
      <protection locked="0"/>
    </xf>
    <xf numFmtId="0" fontId="26" fillId="2" borderId="4" xfId="0" applyFont="1" applyFill="1" applyBorder="1" applyAlignment="1" applyProtection="1">
      <alignment horizontal="left" vertical="center"/>
      <protection locked="0"/>
    </xf>
    <xf numFmtId="179" fontId="4" fillId="4" borderId="8" xfId="0" applyNumberFormat="1" applyFont="1" applyFill="1" applyBorder="1" applyAlignment="1" applyProtection="1">
      <alignment horizontal="center" vertical="center"/>
      <protection locked="0"/>
    </xf>
    <xf numFmtId="179" fontId="4" fillId="4" borderId="55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/>
      <protection locked="0"/>
    </xf>
    <xf numFmtId="179" fontId="4" fillId="4" borderId="56" xfId="0" applyNumberFormat="1" applyFont="1" applyFill="1" applyBorder="1" applyAlignment="1" applyProtection="1">
      <alignment horizontal="center" vertical="center"/>
      <protection locked="0"/>
    </xf>
    <xf numFmtId="171" fontId="5" fillId="2" borderId="2" xfId="0" applyNumberFormat="1" applyFont="1" applyFill="1" applyBorder="1" applyAlignment="1" applyProtection="1">
      <alignment horizontal="right" vertical="center"/>
      <protection/>
    </xf>
    <xf numFmtId="0" fontId="11" fillId="4" borderId="57" xfId="0" applyFont="1" applyFill="1" applyBorder="1" applyAlignment="1" applyProtection="1">
      <alignment horizontal="left" vertical="center"/>
      <protection/>
    </xf>
    <xf numFmtId="0" fontId="11" fillId="4" borderId="38" xfId="0" applyFont="1" applyFill="1" applyBorder="1" applyAlignment="1" applyProtection="1">
      <alignment horizontal="left" vertical="center"/>
      <protection/>
    </xf>
    <xf numFmtId="0" fontId="5" fillId="4" borderId="48" xfId="0" applyFont="1" applyFill="1" applyBorder="1" applyAlignment="1" applyProtection="1">
      <alignment horizontal="left" vertical="center"/>
      <protection/>
    </xf>
    <xf numFmtId="0" fontId="5" fillId="4" borderId="40" xfId="0" applyFont="1" applyFill="1" applyBorder="1" applyAlignment="1" applyProtection="1">
      <alignment horizontal="left" vertical="center"/>
      <protection/>
    </xf>
    <xf numFmtId="175" fontId="4" fillId="2" borderId="2" xfId="0" applyNumberFormat="1" applyFont="1" applyFill="1" applyBorder="1" applyAlignment="1" applyProtection="1">
      <alignment horizontal="right" vertical="center"/>
      <protection locked="0"/>
    </xf>
    <xf numFmtId="0" fontId="11" fillId="4" borderId="57" xfId="0" applyFont="1" applyFill="1" applyBorder="1" applyAlignment="1" applyProtection="1">
      <alignment horizontal="center" vertical="center"/>
      <protection/>
    </xf>
    <xf numFmtId="0" fontId="11" fillId="4" borderId="55" xfId="0" applyFont="1" applyFill="1" applyBorder="1" applyAlignment="1" applyProtection="1">
      <alignment horizontal="center" vertical="center"/>
      <protection/>
    </xf>
    <xf numFmtId="184" fontId="4" fillId="2" borderId="2" xfId="0" applyNumberFormat="1" applyFont="1" applyFill="1" applyBorder="1" applyAlignment="1" applyProtection="1">
      <alignment horizontal="right" vertical="center"/>
      <protection locked="0"/>
    </xf>
    <xf numFmtId="0" fontId="11" fillId="4" borderId="48" xfId="0" applyFont="1" applyFill="1" applyBorder="1" applyAlignment="1" applyProtection="1">
      <alignment horizontal="center" vertical="center"/>
      <protection/>
    </xf>
    <xf numFmtId="0" fontId="11" fillId="4" borderId="58" xfId="0" applyFont="1" applyFill="1" applyBorder="1" applyAlignment="1" applyProtection="1">
      <alignment horizontal="center" vertical="center"/>
      <protection/>
    </xf>
    <xf numFmtId="0" fontId="11" fillId="4" borderId="7" xfId="0" applyFont="1" applyFill="1" applyBorder="1" applyAlignment="1" applyProtection="1">
      <alignment horizontal="left" vertical="center"/>
      <protection/>
    </xf>
    <xf numFmtId="0" fontId="11" fillId="4" borderId="8" xfId="0" applyFont="1" applyFill="1" applyBorder="1" applyAlignment="1" applyProtection="1">
      <alignment horizontal="left" vertical="center"/>
      <protection/>
    </xf>
    <xf numFmtId="0" fontId="11" fillId="4" borderId="18" xfId="0" applyFont="1" applyFill="1" applyBorder="1" applyAlignment="1" applyProtection="1">
      <alignment horizontal="left" vertical="center"/>
      <protection/>
    </xf>
    <xf numFmtId="0" fontId="11" fillId="4" borderId="0" xfId="0" applyFont="1" applyFill="1" applyBorder="1" applyAlignment="1" applyProtection="1">
      <alignment horizontal="left" vertical="center"/>
      <protection/>
    </xf>
    <xf numFmtId="0" fontId="11" fillId="4" borderId="40" xfId="0" applyFont="1" applyFill="1" applyBorder="1" applyAlignment="1" applyProtection="1">
      <alignment horizontal="left" vertical="center"/>
      <protection/>
    </xf>
    <xf numFmtId="0" fontId="11" fillId="4" borderId="9" xfId="0" applyFont="1" applyFill="1" applyBorder="1" applyAlignment="1" applyProtection="1">
      <alignment horizontal="left" vertical="center"/>
      <protection/>
    </xf>
    <xf numFmtId="0" fontId="11" fillId="4" borderId="10" xfId="0" applyFont="1" applyFill="1" applyBorder="1" applyAlignment="1" applyProtection="1">
      <alignment horizontal="left" vertical="center"/>
      <protection/>
    </xf>
    <xf numFmtId="0" fontId="11" fillId="4" borderId="54" xfId="0" applyFont="1" applyFill="1" applyBorder="1" applyAlignment="1" applyProtection="1">
      <alignment horizontal="center" vertical="center"/>
      <protection/>
    </xf>
    <xf numFmtId="0" fontId="11" fillId="4" borderId="56" xfId="0" applyFont="1" applyFill="1" applyBorder="1" applyAlignment="1" applyProtection="1">
      <alignment horizontal="center" vertical="center"/>
      <protection/>
    </xf>
    <xf numFmtId="172" fontId="5" fillId="2" borderId="2" xfId="0" applyNumberFormat="1" applyFont="1" applyFill="1" applyBorder="1" applyAlignment="1" applyProtection="1">
      <alignment horizontal="right" vertical="center"/>
      <protection/>
    </xf>
    <xf numFmtId="0" fontId="25" fillId="2" borderId="0" xfId="0" applyFont="1" applyFill="1" applyBorder="1" applyAlignment="1" applyProtection="1">
      <alignment horizontal="left"/>
      <protection/>
    </xf>
    <xf numFmtId="177" fontId="25" fillId="2" borderId="0" xfId="0" applyNumberFormat="1" applyFont="1" applyFill="1" applyBorder="1" applyAlignment="1" applyProtection="1">
      <alignment horizontal="left"/>
      <protection/>
    </xf>
    <xf numFmtId="0" fontId="25" fillId="2" borderId="0" xfId="0" applyFont="1" applyFill="1" applyBorder="1" applyAlignment="1" applyProtection="1">
      <alignment horizontal="left"/>
      <protection locked="0"/>
    </xf>
    <xf numFmtId="177" fontId="25" fillId="2" borderId="0" xfId="0" applyNumberFormat="1" applyFont="1" applyFill="1" applyBorder="1" applyAlignment="1" applyProtection="1">
      <alignment horizontal="left" vertical="center"/>
      <protection/>
    </xf>
    <xf numFmtId="0" fontId="11" fillId="3" borderId="3" xfId="0" applyFont="1" applyFill="1" applyBorder="1" applyAlignment="1" applyProtection="1">
      <alignment horizontal="center" vertical="center"/>
      <protection/>
    </xf>
    <xf numFmtId="0" fontId="11" fillId="3" borderId="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152400</xdr:rowOff>
    </xdr:from>
    <xdr:to>
      <xdr:col>2</xdr:col>
      <xdr:colOff>619125</xdr:colOff>
      <xdr:row>3</xdr:row>
      <xdr:rowOff>171450</xdr:rowOff>
    </xdr:to>
    <xdr:sp>
      <xdr:nvSpPr>
        <xdr:cNvPr id="1" name="AutoShape 7"/>
        <xdr:cNvSpPr>
          <a:spLocks/>
        </xdr:cNvSpPr>
      </xdr:nvSpPr>
      <xdr:spPr>
        <a:xfrm>
          <a:off x="342900" y="152400"/>
          <a:ext cx="581025" cy="590550"/>
        </a:xfrm>
        <a:prstGeom prst="roundRect">
          <a:avLst/>
        </a:prstGeom>
        <a:solidFill>
          <a:srgbClr val="FFFFFF"/>
        </a:solidFill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</xdr:row>
      <xdr:rowOff>47625</xdr:rowOff>
    </xdr:from>
    <xdr:to>
      <xdr:col>2</xdr:col>
      <xdr:colOff>466725</xdr:colOff>
      <xdr:row>3</xdr:row>
      <xdr:rowOff>95250</xdr:rowOff>
    </xdr:to>
    <xdr:sp>
      <xdr:nvSpPr>
        <xdr:cNvPr id="2" name="AutoShape 6"/>
        <xdr:cNvSpPr>
          <a:spLocks/>
        </xdr:cNvSpPr>
      </xdr:nvSpPr>
      <xdr:spPr>
        <a:xfrm>
          <a:off x="495300" y="238125"/>
          <a:ext cx="2762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Book Antiqua"/>
              <a:cs typeface="Book Antiqua"/>
            </a:rPr>
            <a:t>A</a:t>
          </a:r>
        </a:p>
      </xdr:txBody>
    </xdr:sp>
    <xdr:clientData/>
  </xdr:twoCellAnchor>
  <xdr:twoCellAnchor>
    <xdr:from>
      <xdr:col>2</xdr:col>
      <xdr:colOff>695325</xdr:colOff>
      <xdr:row>1</xdr:row>
      <xdr:rowOff>19050</xdr:rowOff>
    </xdr:from>
    <xdr:to>
      <xdr:col>3</xdr:col>
      <xdr:colOff>352425</xdr:colOff>
      <xdr:row>2</xdr:row>
      <xdr:rowOff>142875</xdr:rowOff>
    </xdr:to>
    <xdr:sp>
      <xdr:nvSpPr>
        <xdr:cNvPr id="3" name="AutoShape 8"/>
        <xdr:cNvSpPr>
          <a:spLocks/>
        </xdr:cNvSpPr>
      </xdr:nvSpPr>
      <xdr:spPr>
        <a:xfrm>
          <a:off x="1000125" y="209550"/>
          <a:ext cx="13811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Book Antiqua"/>
              <a:cs typeface="Book Antiqua"/>
            </a:rPr>
            <a:t>ALTINOK</a:t>
          </a:r>
        </a:p>
      </xdr:txBody>
    </xdr:sp>
    <xdr:clientData/>
  </xdr:twoCellAnchor>
  <xdr:twoCellAnchor>
    <xdr:from>
      <xdr:col>2</xdr:col>
      <xdr:colOff>676275</xdr:colOff>
      <xdr:row>3</xdr:row>
      <xdr:rowOff>0</xdr:rowOff>
    </xdr:from>
    <xdr:to>
      <xdr:col>4</xdr:col>
      <xdr:colOff>371475</xdr:colOff>
      <xdr:row>3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981075" y="571500"/>
          <a:ext cx="21526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b="1" kern="10" spc="0">
              <a:ln w="9525" cmpd="sng">
                <a:noFill/>
              </a:ln>
              <a:solidFill>
                <a:srgbClr val="0000FF"/>
              </a:solidFill>
              <a:latin typeface="Book Antiqua"/>
              <a:cs typeface="Book Antiqua"/>
            </a:rPr>
            <a:t>GALVANOKİMYA SAN.VE TİC.LTD.ŞTİ.</a:t>
          </a:r>
        </a:p>
      </xdr:txBody>
    </xdr:sp>
    <xdr:clientData/>
  </xdr:twoCellAnchor>
  <xdr:oneCellAnchor>
    <xdr:from>
      <xdr:col>10</xdr:col>
      <xdr:colOff>314325</xdr:colOff>
      <xdr:row>3</xdr:row>
      <xdr:rowOff>28575</xdr:rowOff>
    </xdr:from>
    <xdr:ext cx="1724025" cy="219075"/>
    <xdr:sp>
      <xdr:nvSpPr>
        <xdr:cNvPr id="5" name="TextBox 10"/>
        <xdr:cNvSpPr txBox="1">
          <a:spLocks noChangeArrowheads="1"/>
        </xdr:cNvSpPr>
      </xdr:nvSpPr>
      <xdr:spPr>
        <a:xfrm>
          <a:off x="8705850" y="600075"/>
          <a:ext cx="1724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Book Antiqua"/>
              <a:ea typeface="Book Antiqua"/>
              <a:cs typeface="Book Antiqua"/>
            </a:rPr>
            <a:t>Kadiköy Sicil Ticaret  : 20707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han%20Kucuk\Tesis%20Teklifleri\Tesis%20Teklifleri\-%20Taslak\Kimyevi%20Ihtiyac%20List\M&#226;liyet%20Analizi%20-%201\Kaplama%20Tablolar&#305;\Elektroforetik%20L&#226;k\Elektroforetik%20L&#226;k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ıralama"/>
      <sheetName val="Fiatlandırma"/>
      <sheetName val="Elektrik Su"/>
      <sheetName val="Mâliyet"/>
      <sheetName val="Yüzey Hesablar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Q354"/>
  <sheetViews>
    <sheetView tabSelected="1" zoomScale="90" zoomScaleNormal="90" workbookViewId="0" topLeftCell="A169">
      <selection activeCell="F93" sqref="F93"/>
    </sheetView>
  </sheetViews>
  <sheetFormatPr defaultColWidth="9.140625" defaultRowHeight="15" customHeight="1"/>
  <cols>
    <col min="1" max="1" width="3.57421875" style="66" customWidth="1"/>
    <col min="2" max="2" width="0.9921875" style="66" customWidth="1"/>
    <col min="3" max="3" width="25.8515625" style="66" customWidth="1"/>
    <col min="4" max="4" width="11.00390625" style="66" customWidth="1"/>
    <col min="5" max="5" width="6.140625" style="66" customWidth="1"/>
    <col min="6" max="6" width="24.421875" style="66" customWidth="1"/>
    <col min="7" max="7" width="11.57421875" style="66" customWidth="1"/>
    <col min="8" max="8" width="15.421875" style="66" customWidth="1"/>
    <col min="9" max="9" width="12.57421875" style="66" customWidth="1"/>
    <col min="10" max="10" width="14.28125" style="66" customWidth="1"/>
    <col min="11" max="11" width="12.57421875" style="66" customWidth="1"/>
    <col min="12" max="12" width="13.7109375" style="66" customWidth="1"/>
    <col min="13" max="13" width="1.28515625" style="66" customWidth="1"/>
    <col min="14" max="15" width="18.7109375" style="66" customWidth="1"/>
    <col min="16" max="16384" width="9.140625" style="66" customWidth="1"/>
  </cols>
  <sheetData>
    <row r="1" spans="1:29" ht="1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5" customHeight="1">
      <c r="A2" s="65"/>
      <c r="B2" s="1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29" ht="15" customHeight="1">
      <c r="A3" s="65"/>
      <c r="B3" s="1"/>
      <c r="C3" s="65"/>
      <c r="D3" s="65"/>
      <c r="E3" s="65"/>
      <c r="F3" s="65"/>
      <c r="G3" s="65"/>
      <c r="H3" s="65"/>
      <c r="I3" s="65"/>
      <c r="J3" s="65"/>
      <c r="K3" s="4"/>
      <c r="L3" s="146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29" ht="15" customHeight="1">
      <c r="A4" s="65"/>
      <c r="B4" s="1"/>
      <c r="C4" s="67"/>
      <c r="D4" s="68"/>
      <c r="E4" s="68"/>
      <c r="F4" s="68"/>
      <c r="G4" s="68"/>
      <c r="H4" s="68"/>
      <c r="I4" s="69"/>
      <c r="J4" s="69"/>
      <c r="K4" s="69"/>
      <c r="L4" s="69"/>
      <c r="M4" s="69"/>
      <c r="N4" s="69"/>
      <c r="O4" s="69"/>
      <c r="P4" s="69"/>
      <c r="Q4" s="69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3.75" customHeight="1" thickBot="1">
      <c r="A5" s="65"/>
      <c r="B5" s="1"/>
      <c r="C5" s="70"/>
      <c r="D5" s="71"/>
      <c r="E5" s="71"/>
      <c r="F5" s="71"/>
      <c r="G5" s="71"/>
      <c r="H5" s="71"/>
      <c r="I5" s="72"/>
      <c r="J5" s="70"/>
      <c r="K5" s="70"/>
      <c r="L5" s="70"/>
      <c r="M5" s="69"/>
      <c r="N5" s="69"/>
      <c r="O5" s="69"/>
      <c r="P5" s="69"/>
      <c r="Q5" s="69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 ht="15" customHeight="1">
      <c r="A6" s="65"/>
      <c r="B6" s="65"/>
      <c r="C6" s="69"/>
      <c r="D6" s="68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 ht="15" customHeight="1">
      <c r="A7" s="65"/>
      <c r="B7" s="65"/>
      <c r="C7" s="73"/>
      <c r="D7" s="288"/>
      <c r="E7" s="288"/>
      <c r="F7" s="288"/>
      <c r="G7" s="288"/>
      <c r="H7" s="288"/>
      <c r="I7" s="75"/>
      <c r="J7" s="288"/>
      <c r="K7" s="288"/>
      <c r="L7" s="288"/>
      <c r="M7" s="288"/>
      <c r="N7" s="288"/>
      <c r="O7" s="288"/>
      <c r="P7" s="288"/>
      <c r="Q7" s="288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8" customHeight="1">
      <c r="A8" s="65"/>
      <c r="B8" s="65"/>
      <c r="C8" s="288" t="s">
        <v>41</v>
      </c>
      <c r="D8" s="288"/>
      <c r="E8" s="76" t="s">
        <v>42</v>
      </c>
      <c r="F8" s="290"/>
      <c r="G8" s="290"/>
      <c r="H8" s="290"/>
      <c r="I8" s="290"/>
      <c r="J8" s="290"/>
      <c r="K8" s="290"/>
      <c r="L8" s="290"/>
      <c r="M8" s="77"/>
      <c r="N8" s="77"/>
      <c r="O8" s="77"/>
      <c r="P8" s="77"/>
      <c r="Q8" s="77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ht="18" customHeight="1">
      <c r="A9" s="65"/>
      <c r="B9" s="65"/>
      <c r="C9" s="289" t="s">
        <v>43</v>
      </c>
      <c r="D9" s="289"/>
      <c r="E9" s="78" t="s">
        <v>42</v>
      </c>
      <c r="F9" s="290"/>
      <c r="G9" s="290"/>
      <c r="H9" s="290"/>
      <c r="I9" s="290"/>
      <c r="J9" s="290"/>
      <c r="K9" s="290"/>
      <c r="L9" s="290"/>
      <c r="M9" s="77"/>
      <c r="N9" s="77"/>
      <c r="O9" s="77"/>
      <c r="P9" s="77"/>
      <c r="Q9" s="77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18" customHeight="1">
      <c r="A10" s="65"/>
      <c r="B10" s="65"/>
      <c r="C10" s="291" t="s">
        <v>44</v>
      </c>
      <c r="D10" s="291"/>
      <c r="E10" s="80" t="s">
        <v>42</v>
      </c>
      <c r="F10" s="290"/>
      <c r="G10" s="290"/>
      <c r="H10" s="290"/>
      <c r="I10" s="290"/>
      <c r="J10" s="290"/>
      <c r="K10" s="290"/>
      <c r="L10" s="290"/>
      <c r="M10" s="77"/>
      <c r="N10" s="77"/>
      <c r="O10" s="77"/>
      <c r="P10" s="77"/>
      <c r="Q10" s="77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 ht="18" customHeight="1">
      <c r="A11" s="65"/>
      <c r="B11" s="65"/>
      <c r="C11" s="79"/>
      <c r="D11" s="79"/>
      <c r="E11" s="80"/>
      <c r="F11" s="74"/>
      <c r="G11" s="74"/>
      <c r="H11" s="74"/>
      <c r="I11" s="74"/>
      <c r="J11" s="74"/>
      <c r="K11" s="74"/>
      <c r="L11" s="74"/>
      <c r="M11" s="77"/>
      <c r="N11" s="77"/>
      <c r="O11" s="77"/>
      <c r="P11" s="77"/>
      <c r="Q11" s="77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</row>
    <row r="12" spans="1:29" ht="18" customHeight="1" thickBot="1">
      <c r="A12" s="65"/>
      <c r="B12" s="65"/>
      <c r="C12" s="79"/>
      <c r="D12" s="79"/>
      <c r="E12" s="80"/>
      <c r="F12" s="74"/>
      <c r="G12" s="74"/>
      <c r="H12" s="74"/>
      <c r="I12" s="74"/>
      <c r="J12" s="74"/>
      <c r="K12" s="74"/>
      <c r="L12" s="74"/>
      <c r="M12" s="77"/>
      <c r="N12" s="77"/>
      <c r="O12" s="77"/>
      <c r="P12" s="77"/>
      <c r="Q12" s="77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</row>
    <row r="13" spans="1:29" ht="18" customHeight="1">
      <c r="A13" s="65"/>
      <c r="B13" s="65"/>
      <c r="C13" s="38" t="s">
        <v>45</v>
      </c>
      <c r="D13" s="39" t="s">
        <v>0</v>
      </c>
      <c r="E13" s="263">
        <v>1.55</v>
      </c>
      <c r="F13" s="264"/>
      <c r="G13" s="210"/>
      <c r="H13" s="74"/>
      <c r="I13" s="74"/>
      <c r="J13" s="74"/>
      <c r="K13" s="74"/>
      <c r="L13" s="74"/>
      <c r="M13" s="77"/>
      <c r="N13" s="77"/>
      <c r="O13" s="77"/>
      <c r="P13" s="77"/>
      <c r="Q13" s="77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</row>
    <row r="14" spans="1:29" ht="18" customHeight="1" thickBot="1">
      <c r="A14" s="65"/>
      <c r="B14" s="65"/>
      <c r="C14" s="40" t="s">
        <v>46</v>
      </c>
      <c r="D14" s="41" t="s">
        <v>9</v>
      </c>
      <c r="E14" s="265">
        <v>1.7</v>
      </c>
      <c r="F14" s="266"/>
      <c r="G14" s="210"/>
      <c r="H14" s="77"/>
      <c r="I14" s="77"/>
      <c r="J14" s="65"/>
      <c r="K14" s="65"/>
      <c r="L14" s="65"/>
      <c r="M14" s="77"/>
      <c r="N14" s="77"/>
      <c r="O14" s="77"/>
      <c r="P14" s="77"/>
      <c r="Q14" s="77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</row>
    <row r="15" spans="1:29" ht="15" customHeight="1" thickBot="1">
      <c r="A15" s="65"/>
      <c r="B15" s="65"/>
      <c r="C15" s="8"/>
      <c r="D15" s="8"/>
      <c r="E15" s="147"/>
      <c r="F15" s="147"/>
      <c r="G15" s="147"/>
      <c r="H15" s="147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</row>
    <row r="16" spans="1:29" ht="30" customHeight="1" thickBot="1">
      <c r="A16" s="65"/>
      <c r="B16" s="65"/>
      <c r="C16" s="28" t="s">
        <v>28</v>
      </c>
      <c r="D16" s="186">
        <v>3</v>
      </c>
      <c r="E16" s="187" t="s">
        <v>39</v>
      </c>
      <c r="F16" s="81"/>
      <c r="G16" s="81"/>
      <c r="H16" s="36" t="s">
        <v>38</v>
      </c>
      <c r="I16" s="37" t="s">
        <v>4</v>
      </c>
      <c r="J16" s="194"/>
      <c r="K16" s="292" t="s">
        <v>125</v>
      </c>
      <c r="L16" s="293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</row>
    <row r="17" spans="1:29" ht="6" customHeight="1">
      <c r="A17" s="65"/>
      <c r="B17" s="65"/>
      <c r="C17" s="8"/>
      <c r="D17" s="8"/>
      <c r="E17" s="148"/>
      <c r="F17" s="148"/>
      <c r="G17" s="148"/>
      <c r="H17" s="20"/>
      <c r="I17" s="21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</row>
    <row r="18" spans="1:29" ht="18" customHeight="1">
      <c r="A18" s="65"/>
      <c r="B18" s="65"/>
      <c r="C18" s="31" t="s">
        <v>29</v>
      </c>
      <c r="D18" s="30" t="s">
        <v>40</v>
      </c>
      <c r="E18" s="257">
        <f>J195</f>
        <v>0.1343925</v>
      </c>
      <c r="F18" s="257"/>
      <c r="G18" s="190"/>
      <c r="H18" s="95">
        <f>K195</f>
        <v>0.0867048387096774</v>
      </c>
      <c r="I18" s="95">
        <f>L195</f>
        <v>0.07905441176470587</v>
      </c>
      <c r="J18" s="65"/>
      <c r="K18" s="32" t="s">
        <v>89</v>
      </c>
      <c r="L18" s="33">
        <v>0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</row>
    <row r="19" spans="1:29" ht="3" customHeight="1">
      <c r="A19" s="65"/>
      <c r="B19" s="65"/>
      <c r="C19" s="8"/>
      <c r="D19" s="29"/>
      <c r="E19" s="96"/>
      <c r="F19" s="96"/>
      <c r="G19" s="96"/>
      <c r="H19" s="97"/>
      <c r="I19" s="97"/>
      <c r="J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</row>
    <row r="20" spans="1:29" ht="18" customHeight="1">
      <c r="A20" s="65"/>
      <c r="B20" s="65"/>
      <c r="C20" s="31" t="s">
        <v>30</v>
      </c>
      <c r="D20" s="30" t="s">
        <v>27</v>
      </c>
      <c r="E20" s="257">
        <f>E18*D16</f>
        <v>0.40317749999999997</v>
      </c>
      <c r="F20" s="257"/>
      <c r="G20" s="190"/>
      <c r="H20" s="95">
        <f>H18*D16</f>
        <v>0.26011451612903225</v>
      </c>
      <c r="I20" s="95">
        <f>I18*D16</f>
        <v>0.23716323529411762</v>
      </c>
      <c r="J20" s="65"/>
      <c r="K20" s="32" t="s">
        <v>90</v>
      </c>
      <c r="L20" s="33">
        <v>0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</row>
    <row r="21" spans="1:29" ht="3" customHeight="1">
      <c r="A21" s="65"/>
      <c r="B21" s="65"/>
      <c r="C21" s="8"/>
      <c r="D21" s="29"/>
      <c r="E21" s="96"/>
      <c r="F21" s="96"/>
      <c r="G21" s="96"/>
      <c r="H21" s="97"/>
      <c r="I21" s="97"/>
      <c r="J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</row>
    <row r="22" spans="1:29" ht="18" customHeight="1">
      <c r="A22" s="65"/>
      <c r="B22" s="65"/>
      <c r="C22" s="31" t="s">
        <v>31</v>
      </c>
      <c r="D22" s="30" t="s">
        <v>27</v>
      </c>
      <c r="E22" s="257" t="e">
        <f>E20+C34+E34+I34</f>
        <v>#DIV/0!</v>
      </c>
      <c r="F22" s="257"/>
      <c r="G22" s="190"/>
      <c r="H22" s="95" t="e">
        <f>H20+C36+E36+I36</f>
        <v>#DIV/0!</v>
      </c>
      <c r="I22" s="95" t="e">
        <f>I20+C36+E36+I36</f>
        <v>#DIV/0!</v>
      </c>
      <c r="J22" s="65"/>
      <c r="K22" s="32" t="s">
        <v>91</v>
      </c>
      <c r="L22" s="33">
        <v>0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</row>
    <row r="23" spans="1:29" ht="3" customHeight="1">
      <c r="A23" s="65"/>
      <c r="B23" s="65"/>
      <c r="C23" s="8"/>
      <c r="D23" s="29"/>
      <c r="E23" s="96"/>
      <c r="F23" s="96"/>
      <c r="G23" s="96"/>
      <c r="H23" s="97"/>
      <c r="I23" s="97"/>
      <c r="J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</row>
    <row r="24" spans="1:29" ht="18" customHeight="1">
      <c r="A24" s="65"/>
      <c r="B24" s="65"/>
      <c r="C24" s="31" t="s">
        <v>32</v>
      </c>
      <c r="D24" s="30" t="s">
        <v>27</v>
      </c>
      <c r="E24" s="257" t="e">
        <f>(E22)/((100-J32)/100)</f>
        <v>#DIV/0!</v>
      </c>
      <c r="F24" s="257"/>
      <c r="G24" s="190"/>
      <c r="H24" s="95" t="e">
        <f>E24/E13</f>
        <v>#DIV/0!</v>
      </c>
      <c r="I24" s="95" t="e">
        <f>E24/E14</f>
        <v>#DIV/0!</v>
      </c>
      <c r="J24" s="65"/>
      <c r="K24" s="32" t="s">
        <v>92</v>
      </c>
      <c r="L24" s="33">
        <v>0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</row>
    <row r="25" spans="1:29" ht="3" customHeight="1">
      <c r="A25" s="65"/>
      <c r="B25" s="65"/>
      <c r="C25" s="8"/>
      <c r="D25" s="29"/>
      <c r="E25" s="96"/>
      <c r="F25" s="96"/>
      <c r="G25" s="96"/>
      <c r="H25" s="97"/>
      <c r="I25" s="97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1:29" ht="18" customHeight="1">
      <c r="A26" s="65"/>
      <c r="B26" s="65"/>
      <c r="C26" s="31" t="s">
        <v>33</v>
      </c>
      <c r="D26" s="30" t="s">
        <v>27</v>
      </c>
      <c r="E26" s="257" t="e">
        <f>SUM((E24*1),(E24*K32/100))</f>
        <v>#DIV/0!</v>
      </c>
      <c r="F26" s="257"/>
      <c r="G26" s="190"/>
      <c r="H26" s="95" t="e">
        <f>SUM(E26/E13)</f>
        <v>#DIV/0!</v>
      </c>
      <c r="I26" s="95" t="e">
        <f>SUM(E26/E14)</f>
        <v>#DIV/0!</v>
      </c>
      <c r="J26" s="65"/>
      <c r="K26" s="32" t="s">
        <v>93</v>
      </c>
      <c r="L26" s="90">
        <f>L18*L20*L22*L24</f>
        <v>0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</row>
    <row r="27" spans="1:29" ht="36" customHeight="1" thickBot="1">
      <c r="A27" s="65"/>
      <c r="B27" s="65"/>
      <c r="C27" s="8"/>
      <c r="D27" s="8"/>
      <c r="E27" s="18"/>
      <c r="F27" s="18"/>
      <c r="G27" s="18"/>
      <c r="H27" s="19"/>
      <c r="I27" s="19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</row>
    <row r="28" spans="1:29" ht="21.75" customHeight="1">
      <c r="A28" s="65"/>
      <c r="B28" s="65"/>
      <c r="C28" s="42" t="s">
        <v>5</v>
      </c>
      <c r="D28" s="43"/>
      <c r="E28" s="268" t="s">
        <v>5</v>
      </c>
      <c r="F28" s="269"/>
      <c r="G28" s="189"/>
      <c r="H28" s="44" t="s">
        <v>5</v>
      </c>
      <c r="I28" s="45" t="s">
        <v>1</v>
      </c>
      <c r="J28" s="45" t="s">
        <v>2</v>
      </c>
      <c r="K28" s="273" t="s">
        <v>23</v>
      </c>
      <c r="L28" s="274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</row>
    <row r="29" spans="1:29" ht="3" customHeight="1">
      <c r="A29" s="65"/>
      <c r="B29" s="65"/>
      <c r="C29" s="82"/>
      <c r="D29" s="83"/>
      <c r="E29" s="270"/>
      <c r="F29" s="271"/>
      <c r="G29" s="192"/>
      <c r="H29" s="46"/>
      <c r="I29" s="47"/>
      <c r="J29" s="47"/>
      <c r="K29" s="276"/>
      <c r="L29" s="277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</row>
    <row r="30" spans="1:29" ht="21.75" customHeight="1" thickBot="1">
      <c r="A30" s="65"/>
      <c r="B30" s="65"/>
      <c r="C30" s="48" t="s">
        <v>6</v>
      </c>
      <c r="D30" s="49"/>
      <c r="E30" s="258" t="s">
        <v>34</v>
      </c>
      <c r="F30" s="259"/>
      <c r="G30" s="191"/>
      <c r="H30" s="54" t="s">
        <v>7</v>
      </c>
      <c r="I30" s="55" t="s">
        <v>8</v>
      </c>
      <c r="J30" s="55" t="s">
        <v>3</v>
      </c>
      <c r="K30" s="285" t="s">
        <v>8</v>
      </c>
      <c r="L30" s="286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</row>
    <row r="31" spans="1:29" ht="6" customHeight="1">
      <c r="A31" s="65"/>
      <c r="B31" s="65"/>
      <c r="C31" s="149"/>
      <c r="D31" s="149"/>
      <c r="E31" s="149"/>
      <c r="F31" s="8"/>
      <c r="G31" s="8"/>
      <c r="H31" s="8"/>
      <c r="I31" s="149"/>
      <c r="J31" s="149"/>
      <c r="K31" s="149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</row>
    <row r="32" spans="1:29" ht="15" customHeight="1">
      <c r="A32" s="65"/>
      <c r="B32" s="65"/>
      <c r="C32" s="272">
        <v>500</v>
      </c>
      <c r="D32" s="272"/>
      <c r="E32" s="272">
        <v>500</v>
      </c>
      <c r="F32" s="272"/>
      <c r="G32" s="193"/>
      <c r="H32" s="105">
        <f>L26</f>
        <v>0</v>
      </c>
      <c r="I32" s="141">
        <v>3</v>
      </c>
      <c r="J32" s="141">
        <v>25</v>
      </c>
      <c r="K32" s="275">
        <v>5</v>
      </c>
      <c r="L32" s="27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</row>
    <row r="33" spans="1:29" ht="3" customHeight="1">
      <c r="A33" s="65"/>
      <c r="B33" s="65"/>
      <c r="C33" s="150"/>
      <c r="D33" s="150"/>
      <c r="E33" s="150"/>
      <c r="F33" s="150"/>
      <c r="G33" s="150"/>
      <c r="H33" s="22"/>
      <c r="I33" s="151"/>
      <c r="J33" s="151"/>
      <c r="K33" s="22"/>
      <c r="L33" s="22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</row>
    <row r="34" spans="1:29" ht="15" customHeight="1">
      <c r="A34" s="65"/>
      <c r="B34" s="65"/>
      <c r="C34" s="260" t="e">
        <f>SUM(C32/H32)</f>
        <v>#DIV/0!</v>
      </c>
      <c r="D34" s="260"/>
      <c r="E34" s="260" t="e">
        <f>SUM(E32/H32)</f>
        <v>#DIV/0!</v>
      </c>
      <c r="F34" s="260"/>
      <c r="G34" s="206"/>
      <c r="H34" s="100"/>
      <c r="I34" s="101" t="e">
        <f>SUM(E20/100*I32,C34/100*I32,E34/100*I32)</f>
        <v>#DIV/0!</v>
      </c>
      <c r="J34" s="101" t="e">
        <f>SUM(E22)/((100-J32)/100)-E22</f>
        <v>#DIV/0!</v>
      </c>
      <c r="K34" s="260" t="e">
        <f>SUM(E24*K32/100)</f>
        <v>#DIV/0!</v>
      </c>
      <c r="L34" s="260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</row>
    <row r="35" spans="1:29" ht="3" customHeight="1">
      <c r="A35" s="65"/>
      <c r="B35" s="65"/>
      <c r="C35" s="23"/>
      <c r="D35" s="23"/>
      <c r="E35" s="23"/>
      <c r="F35" s="23"/>
      <c r="G35" s="23"/>
      <c r="H35" s="24"/>
      <c r="I35" s="24"/>
      <c r="J35" s="24"/>
      <c r="K35" s="23"/>
      <c r="L35" s="23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</row>
    <row r="36" spans="1:29" ht="15" customHeight="1">
      <c r="A36" s="65"/>
      <c r="B36" s="65"/>
      <c r="C36" s="267" t="e">
        <f>SUM(C34/E13)</f>
        <v>#DIV/0!</v>
      </c>
      <c r="D36" s="267"/>
      <c r="E36" s="267" t="e">
        <f>SUM(E34/E13)</f>
        <v>#DIV/0!</v>
      </c>
      <c r="F36" s="267"/>
      <c r="G36" s="27"/>
      <c r="H36" s="98"/>
      <c r="I36" s="11" t="e">
        <f>SUM(I34/E13)</f>
        <v>#DIV/0!</v>
      </c>
      <c r="J36" s="11" t="e">
        <f>SUM(J34/E13)</f>
        <v>#DIV/0!</v>
      </c>
      <c r="K36" s="267" t="e">
        <f>SUM(K34/E13)</f>
        <v>#DIV/0!</v>
      </c>
      <c r="L36" s="267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</row>
    <row r="37" spans="1:29" ht="3" customHeight="1">
      <c r="A37" s="65"/>
      <c r="B37" s="65"/>
      <c r="C37" s="25"/>
      <c r="D37" s="25"/>
      <c r="E37" s="25"/>
      <c r="F37" s="25"/>
      <c r="G37" s="25"/>
      <c r="H37" s="34"/>
      <c r="I37" s="26"/>
      <c r="J37" s="26"/>
      <c r="K37" s="27"/>
      <c r="L37" s="27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</row>
    <row r="38" spans="1:29" ht="15" customHeight="1">
      <c r="A38" s="65"/>
      <c r="B38" s="65"/>
      <c r="C38" s="287" t="e">
        <f>SUM(C34/E14)</f>
        <v>#DIV/0!</v>
      </c>
      <c r="D38" s="287"/>
      <c r="E38" s="287" t="e">
        <f>SUM(E34/E14)</f>
        <v>#DIV/0!</v>
      </c>
      <c r="F38" s="287"/>
      <c r="G38" s="207"/>
      <c r="H38" s="99"/>
      <c r="I38" s="15" t="e">
        <f>SUM(I34/E14)</f>
        <v>#DIV/0!</v>
      </c>
      <c r="J38" s="15" t="e">
        <f>SUM(J34/E14)</f>
        <v>#DIV/0!</v>
      </c>
      <c r="K38" s="287" t="e">
        <f>SUM(K34/E14)</f>
        <v>#DIV/0!</v>
      </c>
      <c r="L38" s="287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</row>
    <row r="39" spans="1:29" ht="30" customHeight="1" thickBot="1">
      <c r="A39" s="65"/>
      <c r="B39" s="1"/>
      <c r="C39" s="65"/>
      <c r="D39" s="65"/>
      <c r="E39" s="152"/>
      <c r="F39" s="2"/>
      <c r="G39" s="2"/>
      <c r="H39" s="2"/>
      <c r="I39" s="2"/>
      <c r="J39" s="2"/>
      <c r="K39" s="2"/>
      <c r="L39" s="2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</row>
    <row r="40" spans="1:29" ht="15" customHeight="1">
      <c r="A40" s="65"/>
      <c r="B40" s="5"/>
      <c r="C40" s="278" t="s">
        <v>10</v>
      </c>
      <c r="D40" s="279"/>
      <c r="E40" s="269"/>
      <c r="F40" s="56" t="s">
        <v>11</v>
      </c>
      <c r="G40" s="56" t="s">
        <v>127</v>
      </c>
      <c r="H40" s="56" t="s">
        <v>13</v>
      </c>
      <c r="I40" s="56" t="s">
        <v>11</v>
      </c>
      <c r="J40" s="56" t="s">
        <v>15</v>
      </c>
      <c r="K40" s="56" t="s">
        <v>15</v>
      </c>
      <c r="L40" s="50" t="s">
        <v>15</v>
      </c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</row>
    <row r="41" spans="1:29" ht="15" customHeight="1">
      <c r="A41" s="65"/>
      <c r="B41" s="153"/>
      <c r="C41" s="280"/>
      <c r="D41" s="281"/>
      <c r="E41" s="282"/>
      <c r="F41" s="53" t="s">
        <v>12</v>
      </c>
      <c r="G41" s="53" t="s">
        <v>128</v>
      </c>
      <c r="H41" s="53" t="s">
        <v>37</v>
      </c>
      <c r="I41" s="53" t="s">
        <v>36</v>
      </c>
      <c r="J41" s="53" t="s">
        <v>16</v>
      </c>
      <c r="K41" s="53" t="s">
        <v>16</v>
      </c>
      <c r="L41" s="51" t="s">
        <v>16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</row>
    <row r="42" spans="1:29" ht="24.75" customHeight="1" thickBot="1">
      <c r="A42" s="65"/>
      <c r="B42" s="153"/>
      <c r="C42" s="283"/>
      <c r="D42" s="284"/>
      <c r="E42" s="259"/>
      <c r="F42" s="57"/>
      <c r="G42" s="57"/>
      <c r="H42" s="58" t="s">
        <v>35</v>
      </c>
      <c r="I42" s="58" t="s">
        <v>14</v>
      </c>
      <c r="J42" s="58" t="s">
        <v>17</v>
      </c>
      <c r="K42" s="59" t="s">
        <v>18</v>
      </c>
      <c r="L42" s="52" t="s">
        <v>19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</row>
    <row r="43" spans="1:29" ht="6" customHeight="1">
      <c r="A43" s="65"/>
      <c r="B43" s="153"/>
      <c r="C43" s="2"/>
      <c r="D43" s="2"/>
      <c r="E43" s="4"/>
      <c r="F43" s="2"/>
      <c r="G43" s="2"/>
      <c r="H43" s="4"/>
      <c r="I43" s="4"/>
      <c r="J43" s="4"/>
      <c r="K43" s="6"/>
      <c r="L43" s="7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1:29" ht="19.5" customHeight="1">
      <c r="A44" s="65"/>
      <c r="B44" s="5"/>
      <c r="C44" s="195" t="s">
        <v>48</v>
      </c>
      <c r="D44" s="229"/>
      <c r="E44" s="230"/>
      <c r="F44" s="212" t="s">
        <v>49</v>
      </c>
      <c r="G44" s="62">
        <v>75</v>
      </c>
      <c r="H44" s="102">
        <v>5E-05</v>
      </c>
      <c r="I44" s="94">
        <v>7</v>
      </c>
      <c r="J44" s="106">
        <f>H44*I44</f>
        <v>0.00035</v>
      </c>
      <c r="K44" s="17">
        <f>J44/E13</f>
        <v>0.00022580645161290321</v>
      </c>
      <c r="L44" s="16">
        <f>J44/Euro</f>
        <v>0.00020588235294117648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  <row r="45" spans="1:29" ht="6" customHeight="1">
      <c r="A45" s="65"/>
      <c r="B45" s="5"/>
      <c r="C45" s="29"/>
      <c r="D45" s="29"/>
      <c r="E45" s="29"/>
      <c r="F45" s="213"/>
      <c r="G45" s="155"/>
      <c r="H45" s="103"/>
      <c r="I45" s="188"/>
      <c r="J45" s="107"/>
      <c r="K45" s="60"/>
      <c r="L45" s="61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</row>
    <row r="46" spans="1:29" ht="19.5" customHeight="1">
      <c r="A46" s="65"/>
      <c r="B46" s="5"/>
      <c r="C46" s="195" t="s">
        <v>20</v>
      </c>
      <c r="D46" s="229"/>
      <c r="E46" s="230"/>
      <c r="F46" s="212" t="s">
        <v>26</v>
      </c>
      <c r="G46" s="62">
        <v>25</v>
      </c>
      <c r="H46" s="102">
        <v>0.0002</v>
      </c>
      <c r="I46" s="94">
        <v>7</v>
      </c>
      <c r="J46" s="106">
        <f>H46*I46</f>
        <v>0.0014</v>
      </c>
      <c r="K46" s="17">
        <f>J46/E13</f>
        <v>0.0009032258064516129</v>
      </c>
      <c r="L46" s="16">
        <f>J46/Euro</f>
        <v>0.0008235294117647059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</row>
    <row r="47" spans="1:29" ht="6" customHeight="1">
      <c r="A47" s="65"/>
      <c r="B47" s="5"/>
      <c r="C47" s="29"/>
      <c r="D47" s="29"/>
      <c r="E47" s="29"/>
      <c r="F47" s="213"/>
      <c r="G47" s="155"/>
      <c r="H47" s="103"/>
      <c r="I47" s="188"/>
      <c r="J47" s="107"/>
      <c r="K47" s="60"/>
      <c r="L47" s="61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</row>
    <row r="48" spans="1:29" ht="19.5" customHeight="1">
      <c r="A48" s="65"/>
      <c r="B48" s="5"/>
      <c r="C48" s="195" t="s">
        <v>50</v>
      </c>
      <c r="D48" s="229"/>
      <c r="E48" s="230"/>
      <c r="F48" s="212" t="s">
        <v>129</v>
      </c>
      <c r="G48" s="62">
        <v>60</v>
      </c>
      <c r="H48" s="102">
        <v>5E-05</v>
      </c>
      <c r="I48" s="94">
        <v>7</v>
      </c>
      <c r="J48" s="106">
        <f>H48*I48</f>
        <v>0.00035</v>
      </c>
      <c r="K48" s="17">
        <f>J48/E13</f>
        <v>0.00022580645161290321</v>
      </c>
      <c r="L48" s="16">
        <f>J48/Euro</f>
        <v>0.00020588235294117648</v>
      </c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</row>
    <row r="49" spans="1:29" ht="6" customHeight="1">
      <c r="A49" s="65"/>
      <c r="B49" s="5"/>
      <c r="C49" s="29"/>
      <c r="D49" s="29"/>
      <c r="E49" s="29"/>
      <c r="F49" s="213"/>
      <c r="G49" s="155"/>
      <c r="H49" s="103"/>
      <c r="I49" s="188"/>
      <c r="J49" s="107"/>
      <c r="K49" s="60"/>
      <c r="L49" s="61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</row>
    <row r="50" spans="1:29" ht="19.5" customHeight="1">
      <c r="A50" s="65"/>
      <c r="B50" s="5"/>
      <c r="C50" s="195" t="s">
        <v>51</v>
      </c>
      <c r="D50" s="229"/>
      <c r="E50" s="230"/>
      <c r="F50" s="212" t="s">
        <v>129</v>
      </c>
      <c r="G50" s="62">
        <v>60</v>
      </c>
      <c r="H50" s="102">
        <v>5E-05</v>
      </c>
      <c r="I50" s="94">
        <v>7</v>
      </c>
      <c r="J50" s="106">
        <f>H50*I50</f>
        <v>0.00035</v>
      </c>
      <c r="K50" s="17">
        <f>J50/E13</f>
        <v>0.00022580645161290321</v>
      </c>
      <c r="L50" s="16">
        <f>J50/Euro</f>
        <v>0.00020588235294117648</v>
      </c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6" customHeight="1">
      <c r="A51" s="65"/>
      <c r="B51" s="5"/>
      <c r="C51" s="29"/>
      <c r="D51" s="29"/>
      <c r="E51" s="29"/>
      <c r="F51" s="213"/>
      <c r="G51" s="155"/>
      <c r="H51" s="103"/>
      <c r="I51" s="188"/>
      <c r="J51" s="107"/>
      <c r="K51" s="60"/>
      <c r="L51" s="61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</row>
    <row r="52" spans="1:29" ht="19.5" customHeight="1">
      <c r="A52" s="65"/>
      <c r="B52" s="5"/>
      <c r="C52" s="195" t="s">
        <v>52</v>
      </c>
      <c r="D52" s="229"/>
      <c r="E52" s="230"/>
      <c r="F52" s="212" t="s">
        <v>53</v>
      </c>
      <c r="G52" s="62">
        <v>60</v>
      </c>
      <c r="H52" s="102">
        <v>5E-05</v>
      </c>
      <c r="I52" s="94">
        <v>7</v>
      </c>
      <c r="J52" s="106">
        <f>H52*I52</f>
        <v>0.00035</v>
      </c>
      <c r="K52" s="17">
        <f>J52/E13</f>
        <v>0.00022580645161290321</v>
      </c>
      <c r="L52" s="16">
        <f>J52/Euro</f>
        <v>0.00020588235294117648</v>
      </c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</row>
    <row r="53" spans="1:29" ht="6" customHeight="1">
      <c r="A53" s="65"/>
      <c r="B53" s="5"/>
      <c r="C53" s="143"/>
      <c r="D53" s="143"/>
      <c r="E53" s="143"/>
      <c r="F53" s="213"/>
      <c r="G53" s="155"/>
      <c r="H53" s="103"/>
      <c r="I53" s="156"/>
      <c r="J53" s="107"/>
      <c r="K53" s="109"/>
      <c r="L53" s="110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</row>
    <row r="54" spans="1:29" ht="19.5" customHeight="1">
      <c r="A54" s="65"/>
      <c r="B54" s="5"/>
      <c r="C54" s="195" t="s">
        <v>104</v>
      </c>
      <c r="D54" s="229"/>
      <c r="E54" s="230"/>
      <c r="F54" s="64" t="s">
        <v>130</v>
      </c>
      <c r="G54" s="63">
        <v>500</v>
      </c>
      <c r="H54" s="102">
        <v>0.011</v>
      </c>
      <c r="I54" s="94">
        <v>0</v>
      </c>
      <c r="J54" s="106">
        <f>H54*I54</f>
        <v>0</v>
      </c>
      <c r="K54" s="17">
        <f>J54/E13</f>
        <v>0</v>
      </c>
      <c r="L54" s="16">
        <f>J54/Euro</f>
        <v>0</v>
      </c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</row>
    <row r="55" spans="1:29" ht="9.75" customHeight="1">
      <c r="A55" s="65"/>
      <c r="B55" s="5"/>
      <c r="C55" s="143"/>
      <c r="D55" s="143"/>
      <c r="E55" s="143"/>
      <c r="F55" s="157"/>
      <c r="G55" s="157"/>
      <c r="H55" s="103"/>
      <c r="I55" s="156"/>
      <c r="J55" s="107"/>
      <c r="K55" s="60"/>
      <c r="L55" s="61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</row>
    <row r="56" spans="1:29" ht="9.75" customHeight="1" thickBot="1">
      <c r="A56" s="65"/>
      <c r="B56" s="5"/>
      <c r="C56" s="143"/>
      <c r="D56" s="143"/>
      <c r="E56" s="143"/>
      <c r="F56" s="155"/>
      <c r="G56" s="155"/>
      <c r="H56" s="103"/>
      <c r="I56" s="156"/>
      <c r="J56" s="107"/>
      <c r="K56" s="60"/>
      <c r="L56" s="61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</row>
    <row r="57" spans="1:29" ht="15" customHeight="1">
      <c r="A57" s="65"/>
      <c r="B57" s="112"/>
      <c r="C57" s="113"/>
      <c r="D57" s="113"/>
      <c r="E57" s="113"/>
      <c r="F57" s="158"/>
      <c r="G57" s="158"/>
      <c r="H57" s="114"/>
      <c r="I57" s="159"/>
      <c r="J57" s="115"/>
      <c r="K57" s="116"/>
      <c r="L57" s="117"/>
      <c r="M57" s="160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</row>
    <row r="58" spans="1:29" ht="15" customHeight="1">
      <c r="A58" s="65"/>
      <c r="B58" s="118"/>
      <c r="C58" s="202" t="s">
        <v>105</v>
      </c>
      <c r="D58" s="203"/>
      <c r="E58" s="204"/>
      <c r="F58" s="64" t="s">
        <v>131</v>
      </c>
      <c r="G58" s="63"/>
      <c r="H58" s="102">
        <v>0.00034</v>
      </c>
      <c r="I58" s="94">
        <v>0</v>
      </c>
      <c r="J58" s="106">
        <f>H58*I58</f>
        <v>0</v>
      </c>
      <c r="K58" s="17">
        <f>J58/E13</f>
        <v>0</v>
      </c>
      <c r="L58" s="16">
        <f>J58/Euro</f>
        <v>0</v>
      </c>
      <c r="M58" s="161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</row>
    <row r="59" spans="1:29" ht="15" customHeight="1">
      <c r="A59" s="65"/>
      <c r="B59" s="118"/>
      <c r="C59" s="205"/>
      <c r="D59" s="196"/>
      <c r="E59" s="197"/>
      <c r="F59" s="211" t="s">
        <v>132</v>
      </c>
      <c r="G59" s="144"/>
      <c r="H59" s="102">
        <v>0.0017</v>
      </c>
      <c r="I59" s="94">
        <v>0</v>
      </c>
      <c r="J59" s="106">
        <f>H59*I59</f>
        <v>0</v>
      </c>
      <c r="K59" s="17">
        <f>J59/E13</f>
        <v>0</v>
      </c>
      <c r="L59" s="16">
        <f>J59/Euro</f>
        <v>0</v>
      </c>
      <c r="M59" s="161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</row>
    <row r="60" spans="1:29" ht="15" customHeight="1" thickBot="1">
      <c r="A60" s="65"/>
      <c r="B60" s="119"/>
      <c r="C60" s="162"/>
      <c r="D60" s="162"/>
      <c r="E60" s="162"/>
      <c r="F60" s="163"/>
      <c r="G60" s="163"/>
      <c r="H60" s="164"/>
      <c r="I60" s="165"/>
      <c r="J60" s="120"/>
      <c r="K60" s="121"/>
      <c r="L60" s="122"/>
      <c r="M60" s="166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</row>
    <row r="61" spans="1:29" ht="9.75" customHeight="1">
      <c r="A61" s="65"/>
      <c r="B61" s="5"/>
      <c r="C61" s="147"/>
      <c r="D61" s="147"/>
      <c r="E61" s="147"/>
      <c r="F61" s="167"/>
      <c r="G61" s="167"/>
      <c r="H61" s="168"/>
      <c r="I61" s="2"/>
      <c r="J61" s="107"/>
      <c r="K61" s="34"/>
      <c r="L61" s="61"/>
      <c r="M61" s="2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</row>
    <row r="62" spans="1:29" ht="9.75" customHeight="1" thickBot="1">
      <c r="A62" s="65"/>
      <c r="B62" s="5"/>
      <c r="C62" s="143"/>
      <c r="D62" s="143"/>
      <c r="E62" s="143"/>
      <c r="F62" s="155"/>
      <c r="G62" s="155"/>
      <c r="H62" s="103"/>
      <c r="I62" s="156"/>
      <c r="J62" s="107"/>
      <c r="K62" s="60"/>
      <c r="L62" s="61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</row>
    <row r="63" spans="1:29" ht="15" customHeight="1">
      <c r="A63" s="65"/>
      <c r="B63" s="112"/>
      <c r="C63" s="113"/>
      <c r="D63" s="113"/>
      <c r="E63" s="113"/>
      <c r="F63" s="158"/>
      <c r="G63" s="158"/>
      <c r="H63" s="114"/>
      <c r="I63" s="159"/>
      <c r="J63" s="115"/>
      <c r="K63" s="116"/>
      <c r="L63" s="117"/>
      <c r="M63" s="160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</row>
    <row r="64" spans="1:29" ht="19.5" customHeight="1">
      <c r="A64" s="65"/>
      <c r="B64" s="118"/>
      <c r="C64" s="195" t="s">
        <v>66</v>
      </c>
      <c r="D64" s="229"/>
      <c r="E64" s="230"/>
      <c r="F64" s="261" t="s">
        <v>135</v>
      </c>
      <c r="G64" s="262"/>
      <c r="H64" s="102">
        <v>9E-05</v>
      </c>
      <c r="I64" s="94">
        <v>16</v>
      </c>
      <c r="J64" s="106">
        <f>I64*H64*F67</f>
        <v>0.012960000000000001</v>
      </c>
      <c r="K64" s="17">
        <f>J64/E13</f>
        <v>0.008361290322580645</v>
      </c>
      <c r="L64" s="16">
        <f>J64/Euro</f>
        <v>0.007623529411764707</v>
      </c>
      <c r="M64" s="161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</row>
    <row r="65" spans="1:29" ht="15" customHeight="1">
      <c r="A65" s="65"/>
      <c r="B65" s="118"/>
      <c r="C65" s="9" t="s">
        <v>69</v>
      </c>
      <c r="D65" s="225"/>
      <c r="E65" s="226"/>
      <c r="F65" s="215">
        <v>2</v>
      </c>
      <c r="G65" s="214" t="s">
        <v>133</v>
      </c>
      <c r="H65" s="102">
        <v>3.8E-06</v>
      </c>
      <c r="I65" s="94">
        <v>20</v>
      </c>
      <c r="J65" s="106">
        <f>'[1]Mâliyet'!$M$42</f>
        <v>0</v>
      </c>
      <c r="K65" s="17">
        <f>J65/E13</f>
        <v>0</v>
      </c>
      <c r="L65" s="16">
        <f>J65/Euro</f>
        <v>0</v>
      </c>
      <c r="M65" s="161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</row>
    <row r="66" spans="1:29" ht="15" customHeight="1">
      <c r="A66" s="65"/>
      <c r="B66" s="118"/>
      <c r="C66" s="9" t="s">
        <v>70</v>
      </c>
      <c r="D66" s="225"/>
      <c r="E66" s="226"/>
      <c r="F66" s="215">
        <v>2</v>
      </c>
      <c r="G66" s="214" t="s">
        <v>133</v>
      </c>
      <c r="H66" s="102">
        <v>3.8E-06</v>
      </c>
      <c r="I66" s="94">
        <v>20</v>
      </c>
      <c r="J66" s="106">
        <f>F67*H66*I66</f>
        <v>0.0006839999999999999</v>
      </c>
      <c r="K66" s="17">
        <f>J66/E13</f>
        <v>0.0004412903225806451</v>
      </c>
      <c r="L66" s="16">
        <f>J66/Euro</f>
        <v>0.00040235294117647055</v>
      </c>
      <c r="M66" s="161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</row>
    <row r="67" spans="1:29" ht="24.75" customHeight="1">
      <c r="A67" s="65"/>
      <c r="B67" s="118"/>
      <c r="C67" s="234" t="s">
        <v>21</v>
      </c>
      <c r="D67" s="235"/>
      <c r="E67" s="236"/>
      <c r="F67" s="10">
        <v>9</v>
      </c>
      <c r="G67" s="35" t="s">
        <v>22</v>
      </c>
      <c r="H67" s="216"/>
      <c r="I67" s="2"/>
      <c r="J67" s="107"/>
      <c r="K67" s="34"/>
      <c r="L67" s="61"/>
      <c r="M67" s="161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</row>
    <row r="68" spans="1:29" ht="15" customHeight="1">
      <c r="A68" s="65"/>
      <c r="B68" s="118"/>
      <c r="C68" s="147"/>
      <c r="D68" s="147"/>
      <c r="E68" s="147"/>
      <c r="F68" s="167"/>
      <c r="G68" s="167"/>
      <c r="H68" s="168"/>
      <c r="I68" s="2"/>
      <c r="J68" s="107"/>
      <c r="K68" s="34"/>
      <c r="L68" s="61"/>
      <c r="M68" s="161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</row>
    <row r="69" spans="1:29" ht="15" customHeight="1">
      <c r="A69" s="65"/>
      <c r="B69" s="118"/>
      <c r="C69" s="237" t="s">
        <v>67</v>
      </c>
      <c r="D69" s="203"/>
      <c r="E69" s="203"/>
      <c r="F69" s="222" t="s">
        <v>74</v>
      </c>
      <c r="G69" s="223">
        <v>70</v>
      </c>
      <c r="H69" s="217">
        <v>0.0007</v>
      </c>
      <c r="I69" s="218">
        <v>14</v>
      </c>
      <c r="J69" s="219">
        <f>F71*H69*I69</f>
        <v>0.0019600000000000004</v>
      </c>
      <c r="K69" s="220">
        <f>J69/E13</f>
        <v>0.0012645161290322582</v>
      </c>
      <c r="L69" s="221">
        <f>J69/Euro</f>
        <v>0.0011529411764705886</v>
      </c>
      <c r="M69" s="161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</row>
    <row r="70" spans="1:29" ht="15" customHeight="1">
      <c r="A70" s="65"/>
      <c r="B70" s="118"/>
      <c r="C70" s="238"/>
      <c r="D70" s="239"/>
      <c r="E70" s="240"/>
      <c r="F70" s="64" t="s">
        <v>134</v>
      </c>
      <c r="G70" s="223">
        <v>100</v>
      </c>
      <c r="H70" s="102">
        <v>0.0013</v>
      </c>
      <c r="I70" s="94">
        <v>4</v>
      </c>
      <c r="J70" s="106">
        <f>F71*H70*I70</f>
        <v>0.00104</v>
      </c>
      <c r="K70" s="17">
        <f>J70/E13</f>
        <v>0.0006709677419354838</v>
      </c>
      <c r="L70" s="16">
        <f>J70/Euro</f>
        <v>0.0006117647058823529</v>
      </c>
      <c r="M70" s="161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</row>
    <row r="71" spans="1:29" ht="24.75" customHeight="1">
      <c r="A71" s="65"/>
      <c r="B71" s="118"/>
      <c r="C71" s="234" t="s">
        <v>62</v>
      </c>
      <c r="D71" s="235"/>
      <c r="E71" s="236"/>
      <c r="F71" s="10">
        <v>0.2</v>
      </c>
      <c r="G71" s="104" t="s">
        <v>88</v>
      </c>
      <c r="H71" s="216"/>
      <c r="I71" s="2"/>
      <c r="J71" s="107"/>
      <c r="K71" s="34"/>
      <c r="L71" s="61"/>
      <c r="M71" s="161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</row>
    <row r="72" spans="1:29" ht="15" customHeight="1" thickBot="1">
      <c r="A72" s="65"/>
      <c r="B72" s="119"/>
      <c r="C72" s="162"/>
      <c r="D72" s="162"/>
      <c r="E72" s="162"/>
      <c r="F72" s="163"/>
      <c r="G72" s="163"/>
      <c r="H72" s="164"/>
      <c r="I72" s="165"/>
      <c r="J72" s="120"/>
      <c r="K72" s="121"/>
      <c r="L72" s="122"/>
      <c r="M72" s="166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</row>
    <row r="73" spans="1:29" ht="9.75" customHeight="1">
      <c r="A73" s="65"/>
      <c r="B73" s="5"/>
      <c r="C73" s="147"/>
      <c r="D73" s="147"/>
      <c r="E73" s="147"/>
      <c r="F73" s="167"/>
      <c r="G73" s="167"/>
      <c r="H73" s="168"/>
      <c r="I73" s="2"/>
      <c r="J73" s="107"/>
      <c r="K73" s="34"/>
      <c r="L73" s="61"/>
      <c r="M73" s="2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</row>
    <row r="74" spans="1:29" ht="9.75" customHeight="1" thickBot="1">
      <c r="A74" s="65"/>
      <c r="B74" s="5"/>
      <c r="C74" s="147"/>
      <c r="D74" s="147"/>
      <c r="E74" s="147"/>
      <c r="F74" s="167"/>
      <c r="G74" s="167"/>
      <c r="H74" s="168"/>
      <c r="I74" s="2"/>
      <c r="J74" s="107"/>
      <c r="K74" s="34"/>
      <c r="L74" s="61"/>
      <c r="M74" s="2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</row>
    <row r="75" spans="1:29" ht="15" customHeight="1">
      <c r="A75" s="65"/>
      <c r="B75" s="123"/>
      <c r="C75" s="124"/>
      <c r="D75" s="124"/>
      <c r="E75" s="124"/>
      <c r="F75" s="172"/>
      <c r="G75" s="172"/>
      <c r="H75" s="125"/>
      <c r="I75" s="173"/>
      <c r="J75" s="126"/>
      <c r="K75" s="127"/>
      <c r="L75" s="128"/>
      <c r="M75" s="174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</row>
    <row r="76" spans="1:29" ht="19.5" customHeight="1">
      <c r="A76" s="65"/>
      <c r="B76" s="129"/>
      <c r="C76" s="195" t="s">
        <v>71</v>
      </c>
      <c r="D76" s="229"/>
      <c r="E76" s="230"/>
      <c r="F76" s="63" t="s">
        <v>55</v>
      </c>
      <c r="G76" s="63"/>
      <c r="H76" s="102">
        <v>9E-05</v>
      </c>
      <c r="I76" s="94">
        <v>0</v>
      </c>
      <c r="J76" s="106">
        <f>F80*H76*I76</f>
        <v>0</v>
      </c>
      <c r="K76" s="17">
        <f>J76/E13</f>
        <v>0</v>
      </c>
      <c r="L76" s="16">
        <f>J76/Euro</f>
        <v>0</v>
      </c>
      <c r="M76" s="17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</row>
    <row r="77" spans="1:29" ht="15" customHeight="1">
      <c r="A77" s="65"/>
      <c r="B77" s="129"/>
      <c r="C77" s="9" t="s">
        <v>72</v>
      </c>
      <c r="D77" s="225" t="s">
        <v>58</v>
      </c>
      <c r="E77" s="226"/>
      <c r="F77" s="91">
        <v>0.5</v>
      </c>
      <c r="G77" s="91"/>
      <c r="H77" s="102">
        <v>3.8E-06</v>
      </c>
      <c r="I77" s="94">
        <v>0</v>
      </c>
      <c r="J77" s="106">
        <f>F80*H77*I77</f>
        <v>0</v>
      </c>
      <c r="K77" s="17">
        <f>J77/E13</f>
        <v>0</v>
      </c>
      <c r="L77" s="16">
        <f>J77/Euro</f>
        <v>0</v>
      </c>
      <c r="M77" s="17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</row>
    <row r="78" spans="1:29" ht="15" customHeight="1">
      <c r="A78" s="65"/>
      <c r="B78" s="129"/>
      <c r="C78" s="9" t="s">
        <v>76</v>
      </c>
      <c r="D78" s="92" t="s">
        <v>58</v>
      </c>
      <c r="E78" s="93"/>
      <c r="F78" s="91">
        <v>0.3</v>
      </c>
      <c r="G78" s="91"/>
      <c r="H78" s="102">
        <v>3.8E-06</v>
      </c>
      <c r="I78" s="94">
        <v>0</v>
      </c>
      <c r="J78" s="106">
        <f>F80*H78*I78</f>
        <v>0</v>
      </c>
      <c r="K78" s="17">
        <f>J78/E13</f>
        <v>0</v>
      </c>
      <c r="L78" s="16">
        <f>J78/Euro</f>
        <v>0</v>
      </c>
      <c r="M78" s="17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</row>
    <row r="79" spans="1:29" ht="15" customHeight="1">
      <c r="A79" s="65"/>
      <c r="B79" s="129"/>
      <c r="C79" s="9" t="s">
        <v>73</v>
      </c>
      <c r="D79" s="225" t="s">
        <v>58</v>
      </c>
      <c r="E79" s="226"/>
      <c r="F79" s="91">
        <v>0.3</v>
      </c>
      <c r="G79" s="91"/>
      <c r="H79" s="102">
        <v>3.8E-06</v>
      </c>
      <c r="I79" s="94">
        <v>0</v>
      </c>
      <c r="J79" s="106">
        <f>F80*H79*I79</f>
        <v>0</v>
      </c>
      <c r="K79" s="17">
        <f>J79/E13</f>
        <v>0</v>
      </c>
      <c r="L79" s="16">
        <f>J79/Euro</f>
        <v>0</v>
      </c>
      <c r="M79" s="17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</row>
    <row r="80" spans="1:29" ht="15" customHeight="1">
      <c r="A80" s="65"/>
      <c r="B80" s="129"/>
      <c r="C80" s="234" t="s">
        <v>21</v>
      </c>
      <c r="D80" s="235"/>
      <c r="E80" s="236"/>
      <c r="F80" s="10">
        <v>10</v>
      </c>
      <c r="G80" s="208"/>
      <c r="H80" s="104" t="s">
        <v>22</v>
      </c>
      <c r="I80" s="2"/>
      <c r="J80" s="107"/>
      <c r="K80" s="34"/>
      <c r="L80" s="61"/>
      <c r="M80" s="17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</row>
    <row r="81" spans="1:29" ht="15" customHeight="1">
      <c r="A81" s="65"/>
      <c r="B81" s="129"/>
      <c r="C81" s="147"/>
      <c r="D81" s="147"/>
      <c r="E81" s="147"/>
      <c r="F81" s="167"/>
      <c r="G81" s="167"/>
      <c r="H81" s="168"/>
      <c r="I81" s="2"/>
      <c r="J81" s="107"/>
      <c r="K81" s="34"/>
      <c r="L81" s="61"/>
      <c r="M81" s="17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</row>
    <row r="82" spans="1:29" ht="19.5" customHeight="1">
      <c r="A82" s="65"/>
      <c r="B82" s="129"/>
      <c r="C82" s="237" t="s">
        <v>75</v>
      </c>
      <c r="D82" s="203"/>
      <c r="E82" s="204"/>
      <c r="F82" s="64" t="s">
        <v>77</v>
      </c>
      <c r="G82" s="64"/>
      <c r="H82" s="102">
        <v>0.00225</v>
      </c>
      <c r="I82" s="94">
        <v>0</v>
      </c>
      <c r="J82" s="106">
        <f>F84*H82*I82</f>
        <v>0</v>
      </c>
      <c r="K82" s="17">
        <f>J82/E13</f>
        <v>0</v>
      </c>
      <c r="L82" s="16">
        <f>J82/Euro</f>
        <v>0</v>
      </c>
      <c r="M82" s="17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</row>
    <row r="83" spans="1:29" ht="15" customHeight="1">
      <c r="A83" s="65"/>
      <c r="B83" s="129"/>
      <c r="C83" s="238"/>
      <c r="D83" s="239"/>
      <c r="E83" s="240"/>
      <c r="F83" s="64" t="s">
        <v>78</v>
      </c>
      <c r="G83" s="64"/>
      <c r="H83" s="102">
        <v>0.0006</v>
      </c>
      <c r="I83" s="94">
        <v>0</v>
      </c>
      <c r="J83" s="106">
        <f>F84*H83*I83</f>
        <v>0</v>
      </c>
      <c r="K83" s="17">
        <f>J83/E13</f>
        <v>0</v>
      </c>
      <c r="L83" s="16">
        <f>J83/Euro</f>
        <v>0</v>
      </c>
      <c r="M83" s="17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</row>
    <row r="84" spans="1:29" ht="15" customHeight="1">
      <c r="A84" s="65"/>
      <c r="B84" s="129"/>
      <c r="C84" s="234" t="s">
        <v>62</v>
      </c>
      <c r="D84" s="235"/>
      <c r="E84" s="236"/>
      <c r="F84" s="10">
        <v>0.15</v>
      </c>
      <c r="G84" s="208"/>
      <c r="H84" s="104" t="s">
        <v>88</v>
      </c>
      <c r="I84" s="2"/>
      <c r="J84" s="107"/>
      <c r="K84" s="34"/>
      <c r="L84" s="61"/>
      <c r="M84" s="17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</row>
    <row r="85" spans="1:29" ht="15" customHeight="1" thickBot="1">
      <c r="A85" s="65"/>
      <c r="B85" s="130"/>
      <c r="C85" s="176"/>
      <c r="D85" s="176"/>
      <c r="E85" s="176"/>
      <c r="F85" s="177"/>
      <c r="G85" s="177"/>
      <c r="H85" s="178"/>
      <c r="I85" s="179"/>
      <c r="J85" s="131"/>
      <c r="K85" s="132"/>
      <c r="L85" s="133"/>
      <c r="M85" s="180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</row>
    <row r="86" spans="1:29" ht="9.75" customHeight="1">
      <c r="A86" s="65"/>
      <c r="B86" s="5"/>
      <c r="C86" s="147"/>
      <c r="D86" s="147"/>
      <c r="E86" s="147"/>
      <c r="F86" s="167"/>
      <c r="G86" s="167"/>
      <c r="H86" s="168"/>
      <c r="I86" s="2"/>
      <c r="J86" s="107"/>
      <c r="K86" s="34"/>
      <c r="L86" s="61"/>
      <c r="M86" s="2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</row>
    <row r="87" spans="1:29" ht="9.75" customHeight="1" thickBot="1">
      <c r="A87" s="65"/>
      <c r="B87" s="5"/>
      <c r="C87" s="147"/>
      <c r="D87" s="147"/>
      <c r="E87" s="147"/>
      <c r="F87" s="167"/>
      <c r="G87" s="167"/>
      <c r="H87" s="168"/>
      <c r="I87" s="2"/>
      <c r="J87" s="107"/>
      <c r="K87" s="34"/>
      <c r="L87" s="61"/>
      <c r="M87" s="2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</row>
    <row r="88" spans="1:29" ht="15" customHeight="1">
      <c r="A88" s="65"/>
      <c r="B88" s="123"/>
      <c r="C88" s="124"/>
      <c r="D88" s="124"/>
      <c r="E88" s="124"/>
      <c r="F88" s="172"/>
      <c r="G88" s="172"/>
      <c r="H88" s="125"/>
      <c r="I88" s="173"/>
      <c r="J88" s="126"/>
      <c r="K88" s="127"/>
      <c r="L88" s="128"/>
      <c r="M88" s="174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</row>
    <row r="89" spans="1:29" ht="19.5" customHeight="1">
      <c r="A89" s="65"/>
      <c r="B89" s="224"/>
      <c r="C89" s="195" t="s">
        <v>54</v>
      </c>
      <c r="D89" s="229"/>
      <c r="E89" s="230"/>
      <c r="F89" s="63" t="s">
        <v>55</v>
      </c>
      <c r="G89" s="63"/>
      <c r="H89" s="102">
        <v>9.4E-05</v>
      </c>
      <c r="I89" s="94">
        <v>75</v>
      </c>
      <c r="J89" s="106">
        <f>F92*H89*I89</f>
        <v>0.0987</v>
      </c>
      <c r="K89" s="17">
        <f>J89/E13</f>
        <v>0.0636774193548387</v>
      </c>
      <c r="L89" s="16">
        <f>J89/Euro</f>
        <v>0.05805882352941177</v>
      </c>
      <c r="M89" s="17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</row>
    <row r="90" spans="1:29" ht="15" customHeight="1">
      <c r="A90" s="65"/>
      <c r="B90" s="224"/>
      <c r="C90" s="9" t="s">
        <v>56</v>
      </c>
      <c r="D90" s="225" t="s">
        <v>58</v>
      </c>
      <c r="E90" s="226"/>
      <c r="F90" s="91">
        <v>2</v>
      </c>
      <c r="G90" s="91"/>
      <c r="H90" s="102">
        <v>8.6E-06</v>
      </c>
      <c r="I90" s="94">
        <v>22</v>
      </c>
      <c r="J90" s="106">
        <f>F92*H90*I90</f>
        <v>0.0026488</v>
      </c>
      <c r="K90" s="17">
        <f>J90/E13</f>
        <v>0.0017089032258064518</v>
      </c>
      <c r="L90" s="16">
        <f>J90/Euro</f>
        <v>0.0015581176470588238</v>
      </c>
      <c r="M90" s="17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</row>
    <row r="91" spans="1:29" ht="15" customHeight="1">
      <c r="A91" s="65"/>
      <c r="B91" s="224"/>
      <c r="C91" s="9" t="s">
        <v>57</v>
      </c>
      <c r="D91" s="225" t="s">
        <v>58</v>
      </c>
      <c r="E91" s="226"/>
      <c r="F91" s="91">
        <v>1.5</v>
      </c>
      <c r="G91" s="91"/>
      <c r="H91" s="102">
        <v>8.6E-06</v>
      </c>
      <c r="I91" s="94">
        <v>18</v>
      </c>
      <c r="J91" s="106">
        <f>F92*H91*I91</f>
        <v>0.0021672</v>
      </c>
      <c r="K91" s="17">
        <f>J91/E13</f>
        <v>0.0013981935483870968</v>
      </c>
      <c r="L91" s="16">
        <f>J91/Euro</f>
        <v>0.0012748235294117649</v>
      </c>
      <c r="M91" s="17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</row>
    <row r="92" spans="1:29" ht="15" customHeight="1">
      <c r="A92" s="65"/>
      <c r="B92" s="224"/>
      <c r="C92" s="234" t="s">
        <v>21</v>
      </c>
      <c r="D92" s="235"/>
      <c r="E92" s="236"/>
      <c r="F92" s="10">
        <v>14</v>
      </c>
      <c r="G92" s="208"/>
      <c r="H92" s="104" t="s">
        <v>22</v>
      </c>
      <c r="I92" s="2"/>
      <c r="J92" s="107"/>
      <c r="K92" s="34"/>
      <c r="L92" s="61"/>
      <c r="M92" s="17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</row>
    <row r="93" spans="1:29" ht="15" customHeight="1">
      <c r="A93" s="65"/>
      <c r="B93" s="129"/>
      <c r="C93" s="147"/>
      <c r="D93" s="147"/>
      <c r="E93" s="147"/>
      <c r="F93" s="167"/>
      <c r="G93" s="167"/>
      <c r="H93" s="168"/>
      <c r="I93" s="2"/>
      <c r="J93" s="107"/>
      <c r="K93" s="34"/>
      <c r="L93" s="61"/>
      <c r="M93" s="17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</row>
    <row r="94" spans="1:29" ht="15.75" customHeight="1">
      <c r="A94" s="65"/>
      <c r="B94" s="129"/>
      <c r="C94" s="237" t="s">
        <v>68</v>
      </c>
      <c r="D94" s="203"/>
      <c r="E94" s="204"/>
      <c r="F94" s="64" t="s">
        <v>59</v>
      </c>
      <c r="G94" s="64"/>
      <c r="H94" s="102">
        <v>0.0025</v>
      </c>
      <c r="I94" s="94">
        <v>18</v>
      </c>
      <c r="J94" s="106">
        <f>F97*H94*I94</f>
        <v>0.00675</v>
      </c>
      <c r="K94" s="17">
        <f>J94/E13</f>
        <v>0.004354838709677419</v>
      </c>
      <c r="L94" s="16">
        <f>J94/Euro</f>
        <v>0.003970588235294118</v>
      </c>
      <c r="M94" s="17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</row>
    <row r="95" spans="1:29" ht="15" customHeight="1">
      <c r="A95" s="65"/>
      <c r="B95" s="129"/>
      <c r="C95" s="238"/>
      <c r="D95" s="239"/>
      <c r="E95" s="240"/>
      <c r="F95" s="64" t="s">
        <v>60</v>
      </c>
      <c r="G95" s="64"/>
      <c r="H95" s="102">
        <v>0.0006</v>
      </c>
      <c r="I95" s="94">
        <v>18</v>
      </c>
      <c r="J95" s="106">
        <f>F97*H95*I95</f>
        <v>0.00162</v>
      </c>
      <c r="K95" s="17">
        <f>J95/E13</f>
        <v>0.0010451612903225806</v>
      </c>
      <c r="L95" s="16">
        <f>J95/Euro</f>
        <v>0.0009529411764705883</v>
      </c>
      <c r="M95" s="17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</row>
    <row r="96" spans="1:29" ht="15" customHeight="1">
      <c r="A96" s="65"/>
      <c r="B96" s="129"/>
      <c r="C96" s="205"/>
      <c r="D96" s="196"/>
      <c r="E96" s="197"/>
      <c r="F96" s="64" t="s">
        <v>61</v>
      </c>
      <c r="G96" s="64"/>
      <c r="H96" s="102">
        <v>0.00045</v>
      </c>
      <c r="I96" s="94">
        <v>1</v>
      </c>
      <c r="J96" s="106">
        <f>F97*H96*I96</f>
        <v>6.75E-05</v>
      </c>
      <c r="K96" s="17">
        <f>J96/E13</f>
        <v>4.3548387096774194E-05</v>
      </c>
      <c r="L96" s="16">
        <f>J96/Euro</f>
        <v>3.970588235294118E-05</v>
      </c>
      <c r="M96" s="17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</row>
    <row r="97" spans="1:29" ht="15" customHeight="1">
      <c r="A97" s="65"/>
      <c r="B97" s="129"/>
      <c r="C97" s="234" t="s">
        <v>62</v>
      </c>
      <c r="D97" s="235"/>
      <c r="E97" s="236"/>
      <c r="F97" s="10">
        <v>0.15</v>
      </c>
      <c r="G97" s="208"/>
      <c r="H97" s="104" t="s">
        <v>88</v>
      </c>
      <c r="I97" s="2"/>
      <c r="J97" s="107"/>
      <c r="K97" s="34"/>
      <c r="L97" s="61"/>
      <c r="M97" s="17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</row>
    <row r="98" spans="1:29" ht="15" customHeight="1" thickBot="1">
      <c r="A98" s="65"/>
      <c r="B98" s="130"/>
      <c r="C98" s="176"/>
      <c r="D98" s="176"/>
      <c r="E98" s="176"/>
      <c r="F98" s="177"/>
      <c r="G98" s="177"/>
      <c r="H98" s="178"/>
      <c r="I98" s="179"/>
      <c r="J98" s="131"/>
      <c r="K98" s="132"/>
      <c r="L98" s="133"/>
      <c r="M98" s="180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</row>
    <row r="99" spans="1:29" ht="9.75" customHeight="1">
      <c r="A99" s="65"/>
      <c r="B99" s="5"/>
      <c r="C99" s="147"/>
      <c r="D99" s="147"/>
      <c r="E99" s="147"/>
      <c r="F99" s="167"/>
      <c r="G99" s="167"/>
      <c r="H99" s="168"/>
      <c r="I99" s="2"/>
      <c r="J99" s="107"/>
      <c r="K99" s="34"/>
      <c r="L99" s="61"/>
      <c r="M99" s="2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</row>
    <row r="100" spans="1:29" ht="9.75" customHeight="1" thickBot="1">
      <c r="A100" s="65"/>
      <c r="B100" s="5"/>
      <c r="C100" s="147"/>
      <c r="D100" s="147"/>
      <c r="E100" s="147"/>
      <c r="F100" s="167"/>
      <c r="G100" s="167"/>
      <c r="H100" s="168"/>
      <c r="I100" s="2"/>
      <c r="J100" s="107"/>
      <c r="K100" s="34"/>
      <c r="L100" s="61"/>
      <c r="M100" s="2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</row>
    <row r="101" spans="1:29" ht="15" customHeight="1">
      <c r="A101" s="65"/>
      <c r="B101" s="123"/>
      <c r="C101" s="124"/>
      <c r="D101" s="124"/>
      <c r="E101" s="124"/>
      <c r="F101" s="172"/>
      <c r="G101" s="172"/>
      <c r="H101" s="125"/>
      <c r="I101" s="173"/>
      <c r="J101" s="126"/>
      <c r="K101" s="127"/>
      <c r="L101" s="128"/>
      <c r="M101" s="174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</row>
    <row r="102" spans="1:29" ht="19.5" customHeight="1">
      <c r="A102" s="65"/>
      <c r="B102" s="224"/>
      <c r="C102" s="195" t="s">
        <v>99</v>
      </c>
      <c r="D102" s="229"/>
      <c r="E102" s="230"/>
      <c r="F102" s="63" t="s">
        <v>55</v>
      </c>
      <c r="G102" s="63"/>
      <c r="H102" s="102">
        <v>9.4E-05</v>
      </c>
      <c r="I102" s="94">
        <v>0</v>
      </c>
      <c r="J102" s="106">
        <f>F105*H102*I102</f>
        <v>0</v>
      </c>
      <c r="K102" s="17">
        <f>J102/E13</f>
        <v>0</v>
      </c>
      <c r="L102" s="16">
        <f>J102/Euro</f>
        <v>0</v>
      </c>
      <c r="M102" s="17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</row>
    <row r="103" spans="1:29" ht="15" customHeight="1">
      <c r="A103" s="65"/>
      <c r="B103" s="224"/>
      <c r="C103" s="9" t="s">
        <v>100</v>
      </c>
      <c r="D103" s="225" t="s">
        <v>58</v>
      </c>
      <c r="E103" s="226"/>
      <c r="F103" s="91">
        <v>3</v>
      </c>
      <c r="G103" s="91"/>
      <c r="H103" s="102">
        <v>7.5E-05</v>
      </c>
      <c r="I103" s="94">
        <v>0</v>
      </c>
      <c r="J103" s="106">
        <f>F105*H103*I103</f>
        <v>0</v>
      </c>
      <c r="K103" s="17">
        <f>J103/E13</f>
        <v>0</v>
      </c>
      <c r="L103" s="16">
        <f>J103/Euro</f>
        <v>0</v>
      </c>
      <c r="M103" s="17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</row>
    <row r="104" spans="1:29" ht="15" customHeight="1">
      <c r="A104" s="65"/>
      <c r="B104" s="224"/>
      <c r="C104" s="9" t="s">
        <v>101</v>
      </c>
      <c r="D104" s="225" t="s">
        <v>58</v>
      </c>
      <c r="E104" s="226"/>
      <c r="F104" s="91">
        <v>1.5</v>
      </c>
      <c r="G104" s="91"/>
      <c r="H104" s="102">
        <v>1E-05</v>
      </c>
      <c r="I104" s="94">
        <v>0</v>
      </c>
      <c r="J104" s="106">
        <f>F105*H104*I104</f>
        <v>0</v>
      </c>
      <c r="K104" s="17">
        <f>J104/E13</f>
        <v>0</v>
      </c>
      <c r="L104" s="16">
        <f>J104/Euro</f>
        <v>0</v>
      </c>
      <c r="M104" s="17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</row>
    <row r="105" spans="1:29" ht="15" customHeight="1">
      <c r="A105" s="65"/>
      <c r="B105" s="224"/>
      <c r="C105" s="234" t="s">
        <v>21</v>
      </c>
      <c r="D105" s="235"/>
      <c r="E105" s="236"/>
      <c r="F105" s="10">
        <v>10</v>
      </c>
      <c r="G105" s="208"/>
      <c r="H105" s="104" t="s">
        <v>22</v>
      </c>
      <c r="I105" s="2"/>
      <c r="J105" s="107"/>
      <c r="K105" s="34"/>
      <c r="L105" s="61"/>
      <c r="M105" s="17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</row>
    <row r="106" spans="1:29" ht="15" customHeight="1">
      <c r="A106" s="65"/>
      <c r="B106" s="129"/>
      <c r="C106" s="147"/>
      <c r="D106" s="147"/>
      <c r="E106" s="147"/>
      <c r="F106" s="167"/>
      <c r="G106" s="167"/>
      <c r="H106" s="168"/>
      <c r="I106" s="2"/>
      <c r="J106" s="107"/>
      <c r="K106" s="34"/>
      <c r="L106" s="61"/>
      <c r="M106" s="17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</row>
    <row r="107" spans="1:29" ht="15" customHeight="1">
      <c r="A107" s="65"/>
      <c r="B107" s="129"/>
      <c r="C107" s="237" t="s">
        <v>102</v>
      </c>
      <c r="D107" s="203"/>
      <c r="E107" s="204"/>
      <c r="F107" s="171" t="s">
        <v>103</v>
      </c>
      <c r="G107" s="171"/>
      <c r="H107" s="102">
        <v>1.2E-05</v>
      </c>
      <c r="I107" s="154">
        <v>0</v>
      </c>
      <c r="J107" s="106">
        <f>F109*H107*I107</f>
        <v>0</v>
      </c>
      <c r="K107" s="142">
        <f>J107/E13</f>
        <v>0</v>
      </c>
      <c r="L107" s="16">
        <f>J107/Euro</f>
        <v>0</v>
      </c>
      <c r="M107" s="17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</row>
    <row r="108" spans="1:29" ht="15" customHeight="1">
      <c r="A108" s="65"/>
      <c r="B108" s="129"/>
      <c r="C108" s="238"/>
      <c r="D108" s="239"/>
      <c r="E108" s="240"/>
      <c r="F108" s="171" t="s">
        <v>78</v>
      </c>
      <c r="G108" s="171"/>
      <c r="H108" s="102">
        <v>0.00074</v>
      </c>
      <c r="I108" s="154">
        <v>0</v>
      </c>
      <c r="J108" s="106">
        <f>F109*H108*I108</f>
        <v>0</v>
      </c>
      <c r="K108" s="17">
        <f>J108/E13</f>
        <v>0</v>
      </c>
      <c r="L108" s="16">
        <f>J108/Euro</f>
        <v>0</v>
      </c>
      <c r="M108" s="17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</row>
    <row r="109" spans="1:29" ht="15" customHeight="1">
      <c r="A109" s="65"/>
      <c r="B109" s="129"/>
      <c r="C109" s="234" t="s">
        <v>62</v>
      </c>
      <c r="D109" s="235"/>
      <c r="E109" s="236"/>
      <c r="F109" s="169">
        <v>0.4</v>
      </c>
      <c r="G109" s="209"/>
      <c r="H109" s="170" t="s">
        <v>88</v>
      </c>
      <c r="I109" s="2"/>
      <c r="J109" s="107"/>
      <c r="K109" s="34"/>
      <c r="L109" s="61"/>
      <c r="M109" s="17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</row>
    <row r="110" spans="1:29" ht="15" customHeight="1" thickBot="1">
      <c r="A110" s="65"/>
      <c r="B110" s="130"/>
      <c r="C110" s="176"/>
      <c r="D110" s="176"/>
      <c r="E110" s="176"/>
      <c r="F110" s="177"/>
      <c r="G110" s="177"/>
      <c r="H110" s="178"/>
      <c r="I110" s="179"/>
      <c r="J110" s="131"/>
      <c r="K110" s="132"/>
      <c r="L110" s="133"/>
      <c r="M110" s="180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</row>
    <row r="111" spans="1:29" ht="9.75" customHeight="1">
      <c r="A111" s="65"/>
      <c r="B111" s="5"/>
      <c r="C111" s="147"/>
      <c r="D111" s="147"/>
      <c r="E111" s="147"/>
      <c r="F111" s="167"/>
      <c r="G111" s="167"/>
      <c r="H111" s="168"/>
      <c r="I111" s="2"/>
      <c r="J111" s="107"/>
      <c r="K111" s="34"/>
      <c r="L111" s="61"/>
      <c r="M111" s="2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</row>
    <row r="112" spans="1:29" ht="9.75" customHeight="1" thickBot="1">
      <c r="A112" s="65"/>
      <c r="B112" s="5"/>
      <c r="C112" s="147"/>
      <c r="D112" s="147"/>
      <c r="E112" s="147"/>
      <c r="F112" s="167"/>
      <c r="G112" s="167"/>
      <c r="H112" s="168"/>
      <c r="I112" s="2"/>
      <c r="J112" s="107"/>
      <c r="K112" s="34"/>
      <c r="L112" s="61"/>
      <c r="M112" s="2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</row>
    <row r="113" spans="1:29" ht="15" customHeight="1">
      <c r="A113" s="65"/>
      <c r="B113" s="123"/>
      <c r="C113" s="124"/>
      <c r="D113" s="124"/>
      <c r="E113" s="124"/>
      <c r="F113" s="172"/>
      <c r="G113" s="172"/>
      <c r="H113" s="125"/>
      <c r="I113" s="173"/>
      <c r="J113" s="126"/>
      <c r="K113" s="127"/>
      <c r="L113" s="128"/>
      <c r="M113" s="174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</row>
    <row r="114" spans="1:29" ht="15" customHeight="1">
      <c r="A114" s="65"/>
      <c r="B114" s="224"/>
      <c r="C114" s="202" t="s">
        <v>113</v>
      </c>
      <c r="D114" s="203"/>
      <c r="E114" s="204"/>
      <c r="F114" s="63" t="s">
        <v>114</v>
      </c>
      <c r="G114" s="63"/>
      <c r="H114" s="102">
        <v>7.7E-05</v>
      </c>
      <c r="I114" s="94">
        <v>0</v>
      </c>
      <c r="J114" s="106">
        <f>F116*H114*I114</f>
        <v>0</v>
      </c>
      <c r="K114" s="17">
        <f>J114/E13</f>
        <v>0</v>
      </c>
      <c r="L114" s="16">
        <f>J114/Euro</f>
        <v>0</v>
      </c>
      <c r="M114" s="17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</row>
    <row r="115" spans="1:29" ht="15" customHeight="1">
      <c r="A115" s="65"/>
      <c r="B115" s="224"/>
      <c r="C115" s="205"/>
      <c r="D115" s="196"/>
      <c r="E115" s="197"/>
      <c r="F115" s="144" t="s">
        <v>106</v>
      </c>
      <c r="G115" s="144"/>
      <c r="H115" s="102">
        <v>1.5E-06</v>
      </c>
      <c r="I115" s="94">
        <v>0</v>
      </c>
      <c r="J115" s="106">
        <f>F116*H115*I115</f>
        <v>0</v>
      </c>
      <c r="K115" s="17">
        <f>J115/E13</f>
        <v>0</v>
      </c>
      <c r="L115" s="16">
        <f>J115/Euro</f>
        <v>0</v>
      </c>
      <c r="M115" s="17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</row>
    <row r="116" spans="1:29" ht="15" customHeight="1">
      <c r="A116" s="65"/>
      <c r="B116" s="224"/>
      <c r="C116" s="234" t="s">
        <v>21</v>
      </c>
      <c r="D116" s="235"/>
      <c r="E116" s="236"/>
      <c r="F116" s="10">
        <v>0.1</v>
      </c>
      <c r="G116" s="208"/>
      <c r="H116" s="104" t="s">
        <v>22</v>
      </c>
      <c r="I116" s="2"/>
      <c r="J116" s="107"/>
      <c r="K116" s="34"/>
      <c r="L116" s="61"/>
      <c r="M116" s="17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</row>
    <row r="117" spans="1:29" ht="15" customHeight="1" thickBot="1">
      <c r="A117" s="65"/>
      <c r="B117" s="130"/>
      <c r="C117" s="176"/>
      <c r="D117" s="176"/>
      <c r="E117" s="176"/>
      <c r="F117" s="177"/>
      <c r="G117" s="177"/>
      <c r="H117" s="178"/>
      <c r="I117" s="179"/>
      <c r="J117" s="131"/>
      <c r="K117" s="132"/>
      <c r="L117" s="133"/>
      <c r="M117" s="180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</row>
    <row r="118" spans="1:29" ht="9.75" customHeight="1">
      <c r="A118" s="65"/>
      <c r="B118" s="5"/>
      <c r="C118" s="147"/>
      <c r="D118" s="147"/>
      <c r="E118" s="147"/>
      <c r="F118" s="167"/>
      <c r="G118" s="167"/>
      <c r="H118" s="168"/>
      <c r="I118" s="2"/>
      <c r="J118" s="107"/>
      <c r="K118" s="34"/>
      <c r="L118" s="61"/>
      <c r="M118" s="2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</row>
    <row r="119" spans="1:29" ht="9.75" customHeight="1" thickBot="1">
      <c r="A119" s="65"/>
      <c r="B119" s="5"/>
      <c r="C119" s="147"/>
      <c r="D119" s="147"/>
      <c r="E119" s="147"/>
      <c r="F119" s="167"/>
      <c r="G119" s="167"/>
      <c r="H119" s="168"/>
      <c r="I119" s="2"/>
      <c r="J119" s="107"/>
      <c r="K119" s="34"/>
      <c r="L119" s="61"/>
      <c r="M119" s="2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</row>
    <row r="120" spans="1:29" ht="15" customHeight="1">
      <c r="A120" s="65"/>
      <c r="B120" s="123"/>
      <c r="C120" s="124"/>
      <c r="D120" s="124"/>
      <c r="E120" s="124"/>
      <c r="F120" s="172"/>
      <c r="G120" s="172"/>
      <c r="H120" s="125"/>
      <c r="I120" s="173"/>
      <c r="J120" s="126"/>
      <c r="K120" s="127"/>
      <c r="L120" s="128"/>
      <c r="M120" s="174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</row>
    <row r="121" spans="1:29" ht="19.5" customHeight="1">
      <c r="A121" s="65"/>
      <c r="B121" s="224"/>
      <c r="C121" s="195" t="s">
        <v>107</v>
      </c>
      <c r="D121" s="229"/>
      <c r="E121" s="230"/>
      <c r="F121" s="63" t="s">
        <v>55</v>
      </c>
      <c r="G121" s="63"/>
      <c r="H121" s="102">
        <v>1.05E-06</v>
      </c>
      <c r="I121" s="94">
        <v>0</v>
      </c>
      <c r="J121" s="106">
        <f>F124*H121*I121</f>
        <v>0</v>
      </c>
      <c r="K121" s="17">
        <f>J121/E13</f>
        <v>0</v>
      </c>
      <c r="L121" s="16">
        <f>J121/Euro</f>
        <v>0</v>
      </c>
      <c r="M121" s="17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</row>
    <row r="122" spans="1:29" ht="15" customHeight="1">
      <c r="A122" s="65"/>
      <c r="B122" s="224"/>
      <c r="C122" s="9" t="s">
        <v>112</v>
      </c>
      <c r="D122" s="225" t="s">
        <v>58</v>
      </c>
      <c r="E122" s="226"/>
      <c r="F122" s="91">
        <v>1</v>
      </c>
      <c r="G122" s="91"/>
      <c r="H122" s="102">
        <v>3.9E-06</v>
      </c>
      <c r="I122" s="94">
        <v>0</v>
      </c>
      <c r="J122" s="106">
        <f>F124*H122*I122</f>
        <v>0</v>
      </c>
      <c r="K122" s="17">
        <f>J122/E13</f>
        <v>0</v>
      </c>
      <c r="L122" s="16">
        <f>J122/Euro</f>
        <v>0</v>
      </c>
      <c r="M122" s="17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</row>
    <row r="123" spans="1:29" ht="15" customHeight="1">
      <c r="A123" s="65"/>
      <c r="B123" s="224"/>
      <c r="C123" s="9" t="s">
        <v>110</v>
      </c>
      <c r="D123" s="225" t="s">
        <v>58</v>
      </c>
      <c r="E123" s="226"/>
      <c r="F123" s="91">
        <v>1</v>
      </c>
      <c r="G123" s="91"/>
      <c r="H123" s="102">
        <v>3.9E-06</v>
      </c>
      <c r="I123" s="94">
        <v>0</v>
      </c>
      <c r="J123" s="106">
        <f>F124*H123*I123</f>
        <v>0</v>
      </c>
      <c r="K123" s="17">
        <f>J123/E13</f>
        <v>0</v>
      </c>
      <c r="L123" s="16">
        <f>J123/Euro</f>
        <v>0</v>
      </c>
      <c r="M123" s="17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</row>
    <row r="124" spans="1:29" ht="15" customHeight="1">
      <c r="A124" s="65"/>
      <c r="B124" s="224"/>
      <c r="C124" s="234" t="s">
        <v>21</v>
      </c>
      <c r="D124" s="235"/>
      <c r="E124" s="236"/>
      <c r="F124" s="10">
        <v>1</v>
      </c>
      <c r="G124" s="208"/>
      <c r="H124" s="104" t="s">
        <v>22</v>
      </c>
      <c r="I124" s="2"/>
      <c r="J124" s="107"/>
      <c r="K124" s="34"/>
      <c r="L124" s="61"/>
      <c r="M124" s="17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</row>
    <row r="125" spans="1:29" ht="15" customHeight="1">
      <c r="A125" s="65"/>
      <c r="B125" s="129"/>
      <c r="C125" s="147"/>
      <c r="D125" s="147"/>
      <c r="E125" s="147"/>
      <c r="F125" s="167"/>
      <c r="G125" s="167"/>
      <c r="H125" s="168"/>
      <c r="I125" s="2"/>
      <c r="J125" s="107"/>
      <c r="K125" s="34"/>
      <c r="L125" s="61"/>
      <c r="M125" s="17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</row>
    <row r="126" spans="1:29" ht="15" customHeight="1">
      <c r="A126" s="65"/>
      <c r="B126" s="129"/>
      <c r="C126" s="237" t="s">
        <v>108</v>
      </c>
      <c r="D126" s="203"/>
      <c r="E126" s="204"/>
      <c r="F126" s="64" t="s">
        <v>109</v>
      </c>
      <c r="G126" s="64"/>
      <c r="H126" s="102">
        <v>8.25E-05</v>
      </c>
      <c r="I126" s="94">
        <v>0</v>
      </c>
      <c r="J126" s="106">
        <f>F130*H126*I126</f>
        <v>0</v>
      </c>
      <c r="K126" s="142">
        <f>J126/E13</f>
        <v>0</v>
      </c>
      <c r="L126" s="16">
        <f>J126/Euro</f>
        <v>0</v>
      </c>
      <c r="M126" s="17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</row>
    <row r="127" spans="1:29" ht="15" customHeight="1">
      <c r="A127" s="65"/>
      <c r="B127" s="129"/>
      <c r="C127" s="241"/>
      <c r="D127" s="239"/>
      <c r="E127" s="240"/>
      <c r="F127" s="64" t="s">
        <v>79</v>
      </c>
      <c r="G127" s="64"/>
      <c r="H127" s="102">
        <v>0.000225</v>
      </c>
      <c r="I127" s="94">
        <v>0</v>
      </c>
      <c r="J127" s="106">
        <f>F131*H127*I127</f>
        <v>0</v>
      </c>
      <c r="K127" s="142">
        <f>J127/E13</f>
        <v>0</v>
      </c>
      <c r="L127" s="16">
        <f>J127/Euro</f>
        <v>0</v>
      </c>
      <c r="M127" s="17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</row>
    <row r="128" spans="1:29" ht="15" customHeight="1">
      <c r="A128" s="65"/>
      <c r="B128" s="129"/>
      <c r="C128" s="241"/>
      <c r="D128" s="239"/>
      <c r="E128" s="240"/>
      <c r="F128" s="64" t="s">
        <v>111</v>
      </c>
      <c r="G128" s="64"/>
      <c r="H128" s="102">
        <v>0.00025</v>
      </c>
      <c r="I128" s="94">
        <v>0</v>
      </c>
      <c r="J128" s="106">
        <f>F133*H128*I128</f>
        <v>0</v>
      </c>
      <c r="K128" s="142">
        <f>J128/E13</f>
        <v>0</v>
      </c>
      <c r="L128" s="16">
        <f>J128/Euro</f>
        <v>0</v>
      </c>
      <c r="M128" s="17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</row>
    <row r="129" spans="1:29" ht="15" customHeight="1">
      <c r="A129" s="65"/>
      <c r="B129" s="129"/>
      <c r="C129" s="238"/>
      <c r="D129" s="239"/>
      <c r="E129" s="240"/>
      <c r="F129" s="64" t="s">
        <v>110</v>
      </c>
      <c r="G129" s="64"/>
      <c r="H129" s="102">
        <v>0.00025</v>
      </c>
      <c r="I129" s="94">
        <v>0</v>
      </c>
      <c r="J129" s="106">
        <f>F130*H129*I129</f>
        <v>0</v>
      </c>
      <c r="K129" s="17">
        <f>J129/E13</f>
        <v>0</v>
      </c>
      <c r="L129" s="16">
        <f>J129/Euro</f>
        <v>0</v>
      </c>
      <c r="M129" s="17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</row>
    <row r="130" spans="1:29" ht="15" customHeight="1">
      <c r="A130" s="65"/>
      <c r="B130" s="129"/>
      <c r="C130" s="234" t="s">
        <v>62</v>
      </c>
      <c r="D130" s="235"/>
      <c r="E130" s="236"/>
      <c r="F130" s="10">
        <v>0.15</v>
      </c>
      <c r="G130" s="208"/>
      <c r="H130" s="104" t="s">
        <v>88</v>
      </c>
      <c r="I130" s="2"/>
      <c r="J130" s="107"/>
      <c r="K130" s="34"/>
      <c r="L130" s="61"/>
      <c r="M130" s="17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</row>
    <row r="131" spans="1:29" ht="15" customHeight="1" thickBot="1">
      <c r="A131" s="65"/>
      <c r="B131" s="130"/>
      <c r="C131" s="176"/>
      <c r="D131" s="176"/>
      <c r="E131" s="176"/>
      <c r="F131" s="177"/>
      <c r="G131" s="177"/>
      <c r="H131" s="178"/>
      <c r="I131" s="179"/>
      <c r="J131" s="131"/>
      <c r="K131" s="132"/>
      <c r="L131" s="133"/>
      <c r="M131" s="180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</row>
    <row r="132" spans="1:29" ht="9.75" customHeight="1">
      <c r="A132" s="65"/>
      <c r="B132" s="5"/>
      <c r="C132" s="147"/>
      <c r="D132" s="147"/>
      <c r="E132" s="147"/>
      <c r="F132" s="167"/>
      <c r="G132" s="167"/>
      <c r="H132" s="168"/>
      <c r="I132" s="2"/>
      <c r="J132" s="107"/>
      <c r="K132" s="34"/>
      <c r="L132" s="61"/>
      <c r="M132" s="2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</row>
    <row r="133" spans="1:29" ht="9.75" customHeight="1" thickBot="1">
      <c r="A133" s="65"/>
      <c r="B133" s="5"/>
      <c r="C133" s="147"/>
      <c r="D133" s="147"/>
      <c r="E133" s="147"/>
      <c r="F133" s="167"/>
      <c r="G133" s="167"/>
      <c r="H133" s="168"/>
      <c r="I133" s="2"/>
      <c r="J133" s="107"/>
      <c r="K133" s="34"/>
      <c r="L133" s="61"/>
      <c r="M133" s="2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</row>
    <row r="134" spans="1:29" ht="15" customHeight="1">
      <c r="A134" s="65"/>
      <c r="B134" s="123"/>
      <c r="C134" s="181"/>
      <c r="D134" s="181"/>
      <c r="E134" s="181"/>
      <c r="F134" s="182"/>
      <c r="G134" s="182"/>
      <c r="H134" s="183"/>
      <c r="I134" s="184"/>
      <c r="J134" s="126"/>
      <c r="K134" s="134"/>
      <c r="L134" s="128"/>
      <c r="M134" s="174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</row>
    <row r="135" spans="1:29" ht="19.5" customHeight="1">
      <c r="A135" s="65"/>
      <c r="B135" s="129"/>
      <c r="C135" s="195" t="s">
        <v>81</v>
      </c>
      <c r="D135" s="229"/>
      <c r="E135" s="230"/>
      <c r="F135" s="63" t="s">
        <v>63</v>
      </c>
      <c r="G135" s="63"/>
      <c r="H135" s="102">
        <v>0.195</v>
      </c>
      <c r="I135" s="94">
        <v>0</v>
      </c>
      <c r="J135" s="106">
        <f>F138*H135*I135</f>
        <v>0</v>
      </c>
      <c r="K135" s="17">
        <f>J135/E13</f>
        <v>0</v>
      </c>
      <c r="L135" s="16">
        <f>J135/Euro</f>
        <v>0</v>
      </c>
      <c r="M135" s="17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</row>
    <row r="136" spans="1:29" ht="15" customHeight="1">
      <c r="A136" s="65"/>
      <c r="B136" s="129"/>
      <c r="C136" s="9" t="s">
        <v>64</v>
      </c>
      <c r="D136" s="225"/>
      <c r="E136" s="226"/>
      <c r="F136" s="62" t="s">
        <v>95</v>
      </c>
      <c r="G136" s="62"/>
      <c r="H136" s="102">
        <v>0.00195</v>
      </c>
      <c r="I136" s="94">
        <v>0</v>
      </c>
      <c r="J136" s="106">
        <f>F138*H136*I136</f>
        <v>0</v>
      </c>
      <c r="K136" s="17">
        <f>J136/E13</f>
        <v>0</v>
      </c>
      <c r="L136" s="16">
        <f>J136/Euro</f>
        <v>0</v>
      </c>
      <c r="M136" s="17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</row>
    <row r="137" spans="1:29" ht="15" customHeight="1">
      <c r="A137" s="65"/>
      <c r="B137" s="129"/>
      <c r="C137" s="9" t="s">
        <v>65</v>
      </c>
      <c r="D137" s="225"/>
      <c r="E137" s="226"/>
      <c r="F137" s="62" t="s">
        <v>96</v>
      </c>
      <c r="G137" s="62"/>
      <c r="H137" s="102">
        <v>0.001</v>
      </c>
      <c r="I137" s="94">
        <v>0</v>
      </c>
      <c r="J137" s="106">
        <f>F138*H137*I137</f>
        <v>0</v>
      </c>
      <c r="K137" s="17">
        <f>J137/E13</f>
        <v>0</v>
      </c>
      <c r="L137" s="16">
        <f>J137/Euro</f>
        <v>0</v>
      </c>
      <c r="M137" s="17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</row>
    <row r="138" spans="1:29" ht="15" customHeight="1">
      <c r="A138" s="65"/>
      <c r="B138" s="129"/>
      <c r="C138" s="234" t="s">
        <v>21</v>
      </c>
      <c r="D138" s="235"/>
      <c r="E138" s="236"/>
      <c r="F138" s="10">
        <v>0.06</v>
      </c>
      <c r="G138" s="208"/>
      <c r="H138" s="104" t="s">
        <v>22</v>
      </c>
      <c r="I138" s="2"/>
      <c r="J138" s="107"/>
      <c r="K138" s="34"/>
      <c r="L138" s="61"/>
      <c r="M138" s="17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</row>
    <row r="139" spans="1:29" ht="15" customHeight="1">
      <c r="A139" s="65"/>
      <c r="B139" s="129"/>
      <c r="C139" s="147"/>
      <c r="D139" s="147"/>
      <c r="E139" s="147"/>
      <c r="F139" s="167"/>
      <c r="G139" s="167"/>
      <c r="H139" s="168"/>
      <c r="I139" s="2"/>
      <c r="J139" s="107"/>
      <c r="K139" s="34"/>
      <c r="L139" s="61"/>
      <c r="M139" s="17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</row>
    <row r="140" spans="1:29" ht="19.5" customHeight="1">
      <c r="A140" s="65"/>
      <c r="B140" s="129"/>
      <c r="C140" s="237" t="s">
        <v>82</v>
      </c>
      <c r="D140" s="203"/>
      <c r="E140" s="204"/>
      <c r="F140" s="64" t="s">
        <v>80</v>
      </c>
      <c r="G140" s="64"/>
      <c r="H140" s="102">
        <v>0.01</v>
      </c>
      <c r="I140" s="94">
        <v>0</v>
      </c>
      <c r="J140" s="106">
        <f>F141*H140*I140</f>
        <v>0</v>
      </c>
      <c r="K140" s="17">
        <f>J140/E13</f>
        <v>0</v>
      </c>
      <c r="L140" s="16">
        <f>J140/Euro</f>
        <v>0</v>
      </c>
      <c r="M140" s="17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</row>
    <row r="141" spans="1:29" ht="15" customHeight="1">
      <c r="A141" s="65"/>
      <c r="B141" s="129"/>
      <c r="C141" s="234" t="s">
        <v>62</v>
      </c>
      <c r="D141" s="235"/>
      <c r="E141" s="236"/>
      <c r="F141" s="10">
        <v>0.15</v>
      </c>
      <c r="G141" s="208"/>
      <c r="H141" s="35" t="s">
        <v>88</v>
      </c>
      <c r="I141" s="2"/>
      <c r="J141" s="135"/>
      <c r="K141" s="34"/>
      <c r="L141" s="136"/>
      <c r="M141" s="17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</row>
    <row r="142" spans="1:29" ht="15" customHeight="1" thickBot="1">
      <c r="A142" s="65"/>
      <c r="B142" s="130"/>
      <c r="C142" s="176"/>
      <c r="D142" s="176"/>
      <c r="E142" s="176"/>
      <c r="F142" s="177"/>
      <c r="G142" s="177"/>
      <c r="H142" s="177"/>
      <c r="I142" s="179"/>
      <c r="J142" s="137"/>
      <c r="K142" s="132"/>
      <c r="L142" s="138"/>
      <c r="M142" s="180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</row>
    <row r="143" spans="1:29" ht="9.75" customHeight="1">
      <c r="A143" s="65"/>
      <c r="B143" s="5"/>
      <c r="C143" s="147"/>
      <c r="D143" s="147"/>
      <c r="E143" s="147"/>
      <c r="F143" s="167"/>
      <c r="G143" s="167"/>
      <c r="H143" s="167"/>
      <c r="I143" s="2"/>
      <c r="J143" s="135"/>
      <c r="K143" s="34"/>
      <c r="L143" s="136"/>
      <c r="M143" s="2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</row>
    <row r="144" spans="1:29" ht="9.75" customHeight="1" thickBot="1">
      <c r="A144" s="65"/>
      <c r="B144" s="5"/>
      <c r="C144" s="147"/>
      <c r="D144" s="147"/>
      <c r="E144" s="147"/>
      <c r="F144" s="167"/>
      <c r="G144" s="167"/>
      <c r="H144" s="167"/>
      <c r="I144" s="2"/>
      <c r="J144" s="135"/>
      <c r="K144" s="34"/>
      <c r="L144" s="136"/>
      <c r="M144" s="2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</row>
    <row r="145" spans="1:29" ht="15" customHeight="1">
      <c r="A145" s="65"/>
      <c r="B145" s="123"/>
      <c r="C145" s="181"/>
      <c r="D145" s="181"/>
      <c r="E145" s="181"/>
      <c r="F145" s="182"/>
      <c r="G145" s="182"/>
      <c r="H145" s="183"/>
      <c r="I145" s="184"/>
      <c r="J145" s="126"/>
      <c r="K145" s="134"/>
      <c r="L145" s="128"/>
      <c r="M145" s="174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</row>
    <row r="146" spans="1:29" ht="19.5" customHeight="1">
      <c r="A146" s="65"/>
      <c r="B146" s="129"/>
      <c r="C146" s="195" t="s">
        <v>94</v>
      </c>
      <c r="D146" s="229"/>
      <c r="E146" s="230"/>
      <c r="F146" s="63" t="s">
        <v>63</v>
      </c>
      <c r="G146" s="63"/>
      <c r="H146" s="102">
        <v>0.20475</v>
      </c>
      <c r="I146" s="94">
        <v>0</v>
      </c>
      <c r="J146" s="106">
        <f>F149*H146*I146</f>
        <v>0</v>
      </c>
      <c r="K146" s="142">
        <f>J146/E13</f>
        <v>0</v>
      </c>
      <c r="L146" s="16">
        <f>J146/Euro</f>
        <v>0</v>
      </c>
      <c r="M146" s="17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</row>
    <row r="147" spans="1:29" ht="15" customHeight="1">
      <c r="A147" s="65"/>
      <c r="B147" s="129"/>
      <c r="C147" s="9" t="s">
        <v>64</v>
      </c>
      <c r="D147" s="225"/>
      <c r="E147" s="226"/>
      <c r="F147" s="62" t="s">
        <v>97</v>
      </c>
      <c r="G147" s="62"/>
      <c r="H147" s="102">
        <v>0.0020475</v>
      </c>
      <c r="I147" s="94">
        <v>0</v>
      </c>
      <c r="J147" s="106">
        <f>F149*H147*I147</f>
        <v>0</v>
      </c>
      <c r="K147" s="17">
        <f>J147/E13</f>
        <v>0</v>
      </c>
      <c r="L147" s="16">
        <f>J147/Euro</f>
        <v>0</v>
      </c>
      <c r="M147" s="17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</row>
    <row r="148" spans="1:29" ht="15" customHeight="1">
      <c r="A148" s="65"/>
      <c r="B148" s="129"/>
      <c r="C148" s="9" t="s">
        <v>65</v>
      </c>
      <c r="D148" s="225"/>
      <c r="E148" s="226"/>
      <c r="F148" s="62" t="s">
        <v>98</v>
      </c>
      <c r="G148" s="62"/>
      <c r="H148" s="102">
        <v>0.08</v>
      </c>
      <c r="I148" s="94">
        <v>0</v>
      </c>
      <c r="J148" s="106">
        <f>F149*H148*I148</f>
        <v>0</v>
      </c>
      <c r="K148" s="17">
        <f>J148/E13</f>
        <v>0</v>
      </c>
      <c r="L148" s="16">
        <f>J148/Euro</f>
        <v>0</v>
      </c>
      <c r="M148" s="17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</row>
    <row r="149" spans="1:29" ht="15" customHeight="1">
      <c r="A149" s="65"/>
      <c r="B149" s="129"/>
      <c r="C149" s="234" t="s">
        <v>21</v>
      </c>
      <c r="D149" s="235"/>
      <c r="E149" s="236"/>
      <c r="F149" s="10">
        <v>1</v>
      </c>
      <c r="G149" s="208"/>
      <c r="H149" s="104" t="s">
        <v>22</v>
      </c>
      <c r="I149" s="2"/>
      <c r="J149" s="107"/>
      <c r="K149" s="34"/>
      <c r="L149" s="61"/>
      <c r="M149" s="17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</row>
    <row r="150" spans="1:29" ht="15" customHeight="1">
      <c r="A150" s="65"/>
      <c r="B150" s="129"/>
      <c r="C150" s="147"/>
      <c r="D150" s="147"/>
      <c r="E150" s="147"/>
      <c r="F150" s="167"/>
      <c r="G150" s="167"/>
      <c r="H150" s="168"/>
      <c r="I150" s="2"/>
      <c r="J150" s="107"/>
      <c r="K150" s="34"/>
      <c r="L150" s="61"/>
      <c r="M150" s="17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</row>
    <row r="151" spans="1:29" ht="19.5" customHeight="1">
      <c r="A151" s="65"/>
      <c r="B151" s="129"/>
      <c r="C151" s="237" t="s">
        <v>120</v>
      </c>
      <c r="D151" s="203"/>
      <c r="E151" s="204"/>
      <c r="F151" s="64" t="s">
        <v>80</v>
      </c>
      <c r="G151" s="64"/>
      <c r="H151" s="102">
        <v>0.01</v>
      </c>
      <c r="I151" s="94">
        <v>0</v>
      </c>
      <c r="J151" s="106">
        <f>F152*H151*I151</f>
        <v>0</v>
      </c>
      <c r="K151" s="17">
        <f>J151/E13</f>
        <v>0</v>
      </c>
      <c r="L151" s="16">
        <f>J151/Euro</f>
        <v>0</v>
      </c>
      <c r="M151" s="17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</row>
    <row r="152" spans="1:29" ht="15" customHeight="1">
      <c r="A152" s="65"/>
      <c r="B152" s="129"/>
      <c r="C152" s="234" t="s">
        <v>62</v>
      </c>
      <c r="D152" s="235"/>
      <c r="E152" s="236"/>
      <c r="F152" s="10">
        <v>0.15</v>
      </c>
      <c r="G152" s="208"/>
      <c r="H152" s="35" t="s">
        <v>88</v>
      </c>
      <c r="I152" s="2"/>
      <c r="J152" s="135"/>
      <c r="K152" s="34"/>
      <c r="L152" s="136"/>
      <c r="M152" s="17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</row>
    <row r="153" spans="1:29" ht="15" customHeight="1" thickBot="1">
      <c r="A153" s="65"/>
      <c r="B153" s="130"/>
      <c r="C153" s="176"/>
      <c r="D153" s="176"/>
      <c r="E153" s="176"/>
      <c r="F153" s="177"/>
      <c r="G153" s="177"/>
      <c r="H153" s="177"/>
      <c r="I153" s="179"/>
      <c r="J153" s="137"/>
      <c r="K153" s="132"/>
      <c r="L153" s="138"/>
      <c r="M153" s="180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</row>
    <row r="154" spans="1:29" ht="9.75" customHeight="1">
      <c r="A154" s="65"/>
      <c r="B154" s="5"/>
      <c r="C154" s="147"/>
      <c r="D154" s="147"/>
      <c r="E154" s="147"/>
      <c r="F154" s="167"/>
      <c r="G154" s="167"/>
      <c r="H154" s="167"/>
      <c r="I154" s="2"/>
      <c r="J154" s="135"/>
      <c r="K154" s="34"/>
      <c r="L154" s="136"/>
      <c r="M154" s="2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</row>
    <row r="155" spans="1:29" ht="9.75" customHeight="1" thickBot="1">
      <c r="A155" s="65"/>
      <c r="B155" s="5"/>
      <c r="C155" s="147"/>
      <c r="D155" s="147"/>
      <c r="E155" s="147"/>
      <c r="F155" s="167"/>
      <c r="G155" s="167"/>
      <c r="H155" s="167"/>
      <c r="I155" s="2"/>
      <c r="J155" s="135"/>
      <c r="K155" s="34"/>
      <c r="L155" s="136"/>
      <c r="M155" s="2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</row>
    <row r="156" spans="1:29" ht="15" customHeight="1">
      <c r="A156" s="65"/>
      <c r="B156" s="123"/>
      <c r="C156" s="181"/>
      <c r="D156" s="181"/>
      <c r="E156" s="181"/>
      <c r="F156" s="182"/>
      <c r="G156" s="182"/>
      <c r="H156" s="182"/>
      <c r="I156" s="184"/>
      <c r="J156" s="139"/>
      <c r="K156" s="134"/>
      <c r="L156" s="140"/>
      <c r="M156" s="174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</row>
    <row r="157" spans="1:29" ht="19.5" customHeight="1">
      <c r="A157" s="65"/>
      <c r="B157" s="129"/>
      <c r="C157" s="195" t="s">
        <v>83</v>
      </c>
      <c r="D157" s="229"/>
      <c r="E157" s="230"/>
      <c r="F157" s="198"/>
      <c r="G157" s="199"/>
      <c r="H157" s="199"/>
      <c r="I157" s="199"/>
      <c r="J157" s="199"/>
      <c r="K157" s="199"/>
      <c r="L157" s="200"/>
      <c r="M157" s="17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</row>
    <row r="158" spans="1:29" ht="15" customHeight="1">
      <c r="A158" s="65"/>
      <c r="B158" s="129"/>
      <c r="C158" s="9" t="s">
        <v>87</v>
      </c>
      <c r="D158" s="225" t="s">
        <v>58</v>
      </c>
      <c r="E158" s="226"/>
      <c r="F158" s="231">
        <v>0.0015</v>
      </c>
      <c r="G158" s="232"/>
      <c r="H158" s="233"/>
      <c r="I158" s="94">
        <v>18</v>
      </c>
      <c r="J158" s="106">
        <f>F161*F158*I158</f>
        <v>0.0027</v>
      </c>
      <c r="K158" s="17">
        <f>J158/E13</f>
        <v>0.0017419354838709678</v>
      </c>
      <c r="L158" s="16">
        <f>J158/Euro</f>
        <v>0.0015882352941176472</v>
      </c>
      <c r="M158" s="17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</row>
    <row r="159" spans="1:29" ht="15" customHeight="1">
      <c r="A159" s="65"/>
      <c r="B159" s="129"/>
      <c r="C159" s="9" t="s">
        <v>85</v>
      </c>
      <c r="D159" s="92" t="s">
        <v>58</v>
      </c>
      <c r="E159" s="93"/>
      <c r="F159" s="231">
        <v>0.00015</v>
      </c>
      <c r="G159" s="232"/>
      <c r="H159" s="233"/>
      <c r="I159" s="94">
        <v>18</v>
      </c>
      <c r="J159" s="106">
        <f>F161*F159*I159</f>
        <v>0.00026999999999999995</v>
      </c>
      <c r="K159" s="17">
        <f>J159/E13</f>
        <v>0.00017419354838709672</v>
      </c>
      <c r="L159" s="16">
        <f>J159/Euro</f>
        <v>0.0001588235294117647</v>
      </c>
      <c r="M159" s="17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</row>
    <row r="160" spans="1:29" ht="15" customHeight="1">
      <c r="A160" s="65"/>
      <c r="B160" s="129"/>
      <c r="C160" s="9" t="s">
        <v>86</v>
      </c>
      <c r="D160" s="225" t="s">
        <v>58</v>
      </c>
      <c r="E160" s="226"/>
      <c r="F160" s="231">
        <v>1E-05</v>
      </c>
      <c r="G160" s="232"/>
      <c r="H160" s="233"/>
      <c r="I160" s="94">
        <v>25</v>
      </c>
      <c r="J160" s="106">
        <f>F161*F160*I160</f>
        <v>2.5000000000000005E-05</v>
      </c>
      <c r="K160" s="17">
        <f>J160/E13</f>
        <v>1.612903225806452E-05</v>
      </c>
      <c r="L160" s="16">
        <f>J160/Euro</f>
        <v>1.470588235294118E-05</v>
      </c>
      <c r="M160" s="17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</row>
    <row r="161" spans="1:29" ht="15" customHeight="1">
      <c r="A161" s="65"/>
      <c r="B161" s="129"/>
      <c r="C161" s="234" t="s">
        <v>21</v>
      </c>
      <c r="D161" s="235"/>
      <c r="E161" s="236"/>
      <c r="F161" s="10">
        <v>0.1</v>
      </c>
      <c r="G161" s="208"/>
      <c r="H161" s="35" t="s">
        <v>22</v>
      </c>
      <c r="I161" s="2"/>
      <c r="J161" s="107"/>
      <c r="K161" s="34"/>
      <c r="L161" s="61"/>
      <c r="M161" s="17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</row>
    <row r="162" spans="1:29" ht="15" customHeight="1">
      <c r="A162" s="65"/>
      <c r="B162" s="129"/>
      <c r="C162" s="147"/>
      <c r="D162" s="147"/>
      <c r="E162" s="147"/>
      <c r="F162" s="167"/>
      <c r="G162" s="167"/>
      <c r="H162" s="167"/>
      <c r="I162" s="2"/>
      <c r="J162" s="107"/>
      <c r="K162" s="34"/>
      <c r="L162" s="61"/>
      <c r="M162" s="17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</row>
    <row r="163" spans="1:29" ht="15" customHeight="1">
      <c r="A163" s="65"/>
      <c r="B163" s="129"/>
      <c r="C163" s="237" t="s">
        <v>84</v>
      </c>
      <c r="D163" s="203"/>
      <c r="E163" s="204"/>
      <c r="F163" s="64" t="s">
        <v>87</v>
      </c>
      <c r="G163" s="64"/>
      <c r="H163" s="108">
        <v>0.0025</v>
      </c>
      <c r="I163" s="94">
        <v>0</v>
      </c>
      <c r="J163" s="106">
        <f>F165*H163*I163</f>
        <v>0</v>
      </c>
      <c r="K163" s="17">
        <f>J163/E13</f>
        <v>0</v>
      </c>
      <c r="L163" s="16">
        <f>J163/Euro</f>
        <v>0</v>
      </c>
      <c r="M163" s="17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</row>
    <row r="164" spans="1:29" ht="15" customHeight="1">
      <c r="A164" s="65"/>
      <c r="B164" s="129"/>
      <c r="C164" s="238"/>
      <c r="D164" s="239"/>
      <c r="E164" s="240"/>
      <c r="F164" s="64" t="s">
        <v>86</v>
      </c>
      <c r="G164" s="64"/>
      <c r="H164" s="108">
        <v>0.00025</v>
      </c>
      <c r="I164" s="94">
        <v>0</v>
      </c>
      <c r="J164" s="106">
        <f>F165*H164*I164</f>
        <v>0</v>
      </c>
      <c r="K164" s="17">
        <f>J164/E13</f>
        <v>0</v>
      </c>
      <c r="L164" s="16">
        <f>J164/Euro</f>
        <v>0</v>
      </c>
      <c r="M164" s="17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</row>
    <row r="165" spans="1:29" ht="15" customHeight="1">
      <c r="A165" s="65"/>
      <c r="B165" s="129"/>
      <c r="C165" s="234" t="s">
        <v>62</v>
      </c>
      <c r="D165" s="235"/>
      <c r="E165" s="236"/>
      <c r="F165" s="10">
        <v>0.15</v>
      </c>
      <c r="G165" s="208"/>
      <c r="H165" s="35" t="s">
        <v>88</v>
      </c>
      <c r="I165" s="2"/>
      <c r="J165" s="135"/>
      <c r="K165" s="34"/>
      <c r="L165" s="136"/>
      <c r="M165" s="17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</row>
    <row r="166" spans="1:29" ht="15" customHeight="1" thickBot="1">
      <c r="A166" s="65"/>
      <c r="B166" s="130"/>
      <c r="C166" s="176"/>
      <c r="D166" s="176"/>
      <c r="E166" s="176"/>
      <c r="F166" s="177"/>
      <c r="G166" s="177"/>
      <c r="H166" s="177"/>
      <c r="I166" s="179"/>
      <c r="J166" s="137"/>
      <c r="K166" s="132"/>
      <c r="L166" s="138"/>
      <c r="M166" s="180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</row>
    <row r="167" spans="1:29" ht="9.75" customHeight="1">
      <c r="A167" s="65"/>
      <c r="B167" s="5"/>
      <c r="C167" s="147"/>
      <c r="D167" s="147"/>
      <c r="E167" s="147"/>
      <c r="F167" s="167"/>
      <c r="G167" s="167"/>
      <c r="H167" s="167"/>
      <c r="I167" s="2"/>
      <c r="J167" s="135"/>
      <c r="K167" s="34"/>
      <c r="L167" s="136"/>
      <c r="M167" s="2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</row>
    <row r="168" spans="1:29" ht="9.75" customHeight="1" thickBot="1">
      <c r="A168" s="65"/>
      <c r="B168" s="5"/>
      <c r="C168" s="147"/>
      <c r="D168" s="147"/>
      <c r="E168" s="147"/>
      <c r="F168" s="167"/>
      <c r="G168" s="167"/>
      <c r="H168" s="167"/>
      <c r="I168" s="2"/>
      <c r="J168" s="135"/>
      <c r="K168" s="34"/>
      <c r="L168" s="136"/>
      <c r="M168" s="2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</row>
    <row r="169" spans="1:29" ht="15" customHeight="1">
      <c r="A169" s="65"/>
      <c r="B169" s="123"/>
      <c r="C169" s="181"/>
      <c r="D169" s="181"/>
      <c r="E169" s="181"/>
      <c r="F169" s="182"/>
      <c r="G169" s="182"/>
      <c r="H169" s="182"/>
      <c r="I169" s="184"/>
      <c r="J169" s="139"/>
      <c r="K169" s="134"/>
      <c r="L169" s="140"/>
      <c r="M169" s="174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</row>
    <row r="170" spans="1:29" ht="19.5" customHeight="1">
      <c r="A170" s="65"/>
      <c r="B170" s="129"/>
      <c r="C170" s="195" t="s">
        <v>115</v>
      </c>
      <c r="D170" s="229"/>
      <c r="E170" s="230"/>
      <c r="F170" s="198"/>
      <c r="G170" s="199"/>
      <c r="H170" s="199"/>
      <c r="I170" s="199"/>
      <c r="J170" s="199"/>
      <c r="K170" s="199"/>
      <c r="L170" s="200"/>
      <c r="M170" s="17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</row>
    <row r="171" spans="1:29" ht="15" customHeight="1">
      <c r="A171" s="65"/>
      <c r="B171" s="129"/>
      <c r="C171" s="9" t="s">
        <v>116</v>
      </c>
      <c r="D171" s="225"/>
      <c r="E171" s="226"/>
      <c r="F171" s="231">
        <v>0.0005</v>
      </c>
      <c r="G171" s="232"/>
      <c r="H171" s="233"/>
      <c r="I171" s="94">
        <v>0</v>
      </c>
      <c r="J171" s="106">
        <f>F173*F171*I171</f>
        <v>0</v>
      </c>
      <c r="K171" s="17">
        <f>J171/E13</f>
        <v>0</v>
      </c>
      <c r="L171" s="16">
        <f>J171/Euro</f>
        <v>0</v>
      </c>
      <c r="M171" s="17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</row>
    <row r="172" spans="1:29" ht="15" customHeight="1">
      <c r="A172" s="65"/>
      <c r="B172" s="129"/>
      <c r="C172" s="9" t="s">
        <v>117</v>
      </c>
      <c r="D172" s="92"/>
      <c r="E172" s="93"/>
      <c r="F172" s="231">
        <v>1.1E-05</v>
      </c>
      <c r="G172" s="232"/>
      <c r="H172" s="233"/>
      <c r="I172" s="94">
        <v>0</v>
      </c>
      <c r="J172" s="106">
        <f>F173*F172*I172</f>
        <v>0</v>
      </c>
      <c r="K172" s="17">
        <f>J172/E13</f>
        <v>0</v>
      </c>
      <c r="L172" s="16">
        <f>J172/Euro</f>
        <v>0</v>
      </c>
      <c r="M172" s="17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</row>
    <row r="173" spans="1:29" ht="15" customHeight="1">
      <c r="A173" s="65"/>
      <c r="B173" s="129"/>
      <c r="C173" s="234" t="s">
        <v>21</v>
      </c>
      <c r="D173" s="235"/>
      <c r="E173" s="236"/>
      <c r="F173" s="10">
        <v>10</v>
      </c>
      <c r="G173" s="208"/>
      <c r="H173" s="35" t="s">
        <v>22</v>
      </c>
      <c r="I173" s="2"/>
      <c r="J173" s="107"/>
      <c r="K173" s="34"/>
      <c r="L173" s="61"/>
      <c r="M173" s="17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</row>
    <row r="174" spans="1:29" ht="15" customHeight="1" thickBot="1">
      <c r="A174" s="65"/>
      <c r="B174" s="130"/>
      <c r="C174" s="176"/>
      <c r="D174" s="176"/>
      <c r="E174" s="176"/>
      <c r="F174" s="177"/>
      <c r="G174" s="177"/>
      <c r="H174" s="177"/>
      <c r="I174" s="179"/>
      <c r="J174" s="137"/>
      <c r="K174" s="132"/>
      <c r="L174" s="138"/>
      <c r="M174" s="180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</row>
    <row r="175" spans="1:29" ht="9.75" customHeight="1">
      <c r="A175" s="65"/>
      <c r="B175" s="5"/>
      <c r="C175" s="147"/>
      <c r="D175" s="147"/>
      <c r="E175" s="147"/>
      <c r="F175" s="167"/>
      <c r="G175" s="167"/>
      <c r="H175" s="167"/>
      <c r="I175" s="2"/>
      <c r="J175" s="135"/>
      <c r="K175" s="34"/>
      <c r="L175" s="136"/>
      <c r="M175" s="2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</row>
    <row r="176" spans="1:29" ht="9.75" customHeight="1" thickBot="1">
      <c r="A176" s="65"/>
      <c r="B176" s="5"/>
      <c r="C176" s="147"/>
      <c r="D176" s="147"/>
      <c r="E176" s="147"/>
      <c r="F176" s="167"/>
      <c r="G176" s="167"/>
      <c r="H176" s="167"/>
      <c r="I176" s="2"/>
      <c r="J176" s="135"/>
      <c r="K176" s="34"/>
      <c r="L176" s="136"/>
      <c r="M176" s="2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</row>
    <row r="177" spans="1:29" ht="15" customHeight="1">
      <c r="A177" s="65"/>
      <c r="B177" s="112"/>
      <c r="C177" s="113"/>
      <c r="D177" s="113"/>
      <c r="E177" s="113"/>
      <c r="F177" s="158"/>
      <c r="G177" s="158"/>
      <c r="H177" s="114"/>
      <c r="I177" s="159"/>
      <c r="J177" s="115"/>
      <c r="K177" s="116"/>
      <c r="L177" s="117"/>
      <c r="M177" s="160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</row>
    <row r="178" spans="1:29" ht="15" customHeight="1">
      <c r="A178" s="65"/>
      <c r="B178" s="118"/>
      <c r="C178" s="202" t="s">
        <v>118</v>
      </c>
      <c r="D178" s="203"/>
      <c r="E178" s="204"/>
      <c r="F178" s="198"/>
      <c r="G178" s="199"/>
      <c r="H178" s="199"/>
      <c r="I178" s="199"/>
      <c r="J178" s="199"/>
      <c r="K178" s="199"/>
      <c r="L178" s="200"/>
      <c r="M178" s="161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</row>
    <row r="179" spans="1:29" ht="15" customHeight="1">
      <c r="A179" s="65"/>
      <c r="B179" s="118"/>
      <c r="C179" s="205"/>
      <c r="D179" s="196"/>
      <c r="E179" s="197"/>
      <c r="F179" s="144" t="s">
        <v>119</v>
      </c>
      <c r="G179" s="144"/>
      <c r="H179" s="102">
        <v>5E-07</v>
      </c>
      <c r="I179" s="94">
        <v>0</v>
      </c>
      <c r="J179" s="106">
        <f>H179*I179</f>
        <v>0</v>
      </c>
      <c r="K179" s="17">
        <f>J179/E13</f>
        <v>0</v>
      </c>
      <c r="L179" s="16">
        <f>J179/Euro</f>
        <v>0</v>
      </c>
      <c r="M179" s="161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</row>
    <row r="180" spans="1:29" ht="15" customHeight="1" thickBot="1">
      <c r="A180" s="65"/>
      <c r="B180" s="119"/>
      <c r="C180" s="162"/>
      <c r="D180" s="162"/>
      <c r="E180" s="162"/>
      <c r="F180" s="163"/>
      <c r="G180" s="163"/>
      <c r="H180" s="164"/>
      <c r="I180" s="165"/>
      <c r="J180" s="120"/>
      <c r="K180" s="121"/>
      <c r="L180" s="122"/>
      <c r="M180" s="166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</row>
    <row r="181" spans="1:29" ht="9.75" customHeight="1">
      <c r="A181" s="65"/>
      <c r="B181" s="5"/>
      <c r="C181" s="147"/>
      <c r="D181" s="147"/>
      <c r="E181" s="147"/>
      <c r="F181" s="167"/>
      <c r="G181" s="167"/>
      <c r="H181" s="168"/>
      <c r="I181" s="2"/>
      <c r="J181" s="107"/>
      <c r="K181" s="34"/>
      <c r="L181" s="61"/>
      <c r="M181" s="2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</row>
    <row r="182" spans="1:29" ht="9.75" customHeight="1" thickBot="1">
      <c r="A182" s="65"/>
      <c r="B182" s="5"/>
      <c r="C182" s="147"/>
      <c r="D182" s="147"/>
      <c r="E182" s="147"/>
      <c r="F182" s="167"/>
      <c r="G182" s="167"/>
      <c r="H182" s="168"/>
      <c r="I182" s="2"/>
      <c r="J182" s="107"/>
      <c r="K182" s="34"/>
      <c r="L182" s="61"/>
      <c r="M182" s="2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</row>
    <row r="183" spans="1:29" ht="15" customHeight="1">
      <c r="A183" s="65"/>
      <c r="B183" s="112"/>
      <c r="C183" s="113"/>
      <c r="D183" s="113"/>
      <c r="E183" s="113"/>
      <c r="F183" s="158"/>
      <c r="G183" s="158"/>
      <c r="H183" s="114"/>
      <c r="I183" s="159"/>
      <c r="J183" s="115"/>
      <c r="K183" s="116"/>
      <c r="L183" s="117"/>
      <c r="M183" s="160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</row>
    <row r="184" spans="1:29" ht="15" customHeight="1">
      <c r="A184" s="65"/>
      <c r="B184" s="118"/>
      <c r="C184" s="202" t="s">
        <v>121</v>
      </c>
      <c r="D184" s="203"/>
      <c r="E184" s="204"/>
      <c r="F184" s="198"/>
      <c r="G184" s="199"/>
      <c r="H184" s="199"/>
      <c r="I184" s="199"/>
      <c r="J184" s="199"/>
      <c r="K184" s="199"/>
      <c r="L184" s="200"/>
      <c r="M184" s="161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</row>
    <row r="185" spans="1:29" ht="15" customHeight="1">
      <c r="A185" s="65"/>
      <c r="B185" s="118"/>
      <c r="C185" s="205"/>
      <c r="D185" s="196"/>
      <c r="E185" s="197"/>
      <c r="F185" s="144" t="s">
        <v>122</v>
      </c>
      <c r="G185" s="144"/>
      <c r="H185" s="145">
        <v>5E-07</v>
      </c>
      <c r="I185" s="94">
        <v>0</v>
      </c>
      <c r="J185" s="106">
        <f>H185*I185</f>
        <v>0</v>
      </c>
      <c r="K185" s="17">
        <f>J185/E13</f>
        <v>0</v>
      </c>
      <c r="L185" s="16">
        <f>J185/Euro</f>
        <v>0</v>
      </c>
      <c r="M185" s="161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</row>
    <row r="186" spans="1:29" ht="15" customHeight="1" thickBot="1">
      <c r="A186" s="65"/>
      <c r="B186" s="119"/>
      <c r="C186" s="162"/>
      <c r="D186" s="162"/>
      <c r="E186" s="162"/>
      <c r="F186" s="163"/>
      <c r="G186" s="163"/>
      <c r="H186" s="164"/>
      <c r="I186" s="165"/>
      <c r="J186" s="120"/>
      <c r="K186" s="121"/>
      <c r="L186" s="122"/>
      <c r="M186" s="166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</row>
    <row r="187" spans="1:29" ht="9.75" customHeight="1">
      <c r="A187" s="65"/>
      <c r="B187" s="5"/>
      <c r="C187" s="147"/>
      <c r="D187" s="147"/>
      <c r="E187" s="147"/>
      <c r="F187" s="167"/>
      <c r="G187" s="167"/>
      <c r="H187" s="168"/>
      <c r="I187" s="2"/>
      <c r="J187" s="107"/>
      <c r="K187" s="34"/>
      <c r="L187" s="61"/>
      <c r="M187" s="2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</row>
    <row r="188" spans="1:29" ht="9.75" customHeight="1" thickBot="1">
      <c r="A188" s="65"/>
      <c r="B188" s="5"/>
      <c r="C188" s="147"/>
      <c r="D188" s="147"/>
      <c r="E188" s="147"/>
      <c r="F188" s="167"/>
      <c r="G188" s="167"/>
      <c r="H188" s="168"/>
      <c r="I188" s="2"/>
      <c r="J188" s="107"/>
      <c r="K188" s="34"/>
      <c r="L188" s="61"/>
      <c r="M188" s="2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</row>
    <row r="189" spans="1:29" ht="15" customHeight="1">
      <c r="A189" s="65"/>
      <c r="B189" s="123"/>
      <c r="C189" s="181"/>
      <c r="D189" s="181"/>
      <c r="E189" s="181"/>
      <c r="F189" s="182"/>
      <c r="G189" s="182"/>
      <c r="H189" s="182"/>
      <c r="I189" s="184"/>
      <c r="J189" s="139"/>
      <c r="K189" s="134"/>
      <c r="L189" s="140"/>
      <c r="M189" s="174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</row>
    <row r="190" spans="1:29" ht="15" customHeight="1">
      <c r="A190" s="65"/>
      <c r="B190" s="129"/>
      <c r="C190" s="195" t="s">
        <v>123</v>
      </c>
      <c r="D190" s="229"/>
      <c r="E190" s="230"/>
      <c r="F190" s="198"/>
      <c r="G190" s="199"/>
      <c r="H190" s="199"/>
      <c r="I190" s="199"/>
      <c r="J190" s="199"/>
      <c r="K190" s="199"/>
      <c r="L190" s="200"/>
      <c r="M190" s="17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</row>
    <row r="191" spans="1:29" ht="15" customHeight="1">
      <c r="A191" s="65"/>
      <c r="B191" s="129"/>
      <c r="C191" s="9" t="s">
        <v>124</v>
      </c>
      <c r="D191" s="225"/>
      <c r="E191" s="226"/>
      <c r="F191" s="227">
        <v>0.0002</v>
      </c>
      <c r="G191" s="228"/>
      <c r="H191" s="201"/>
      <c r="I191" s="94">
        <v>0</v>
      </c>
      <c r="J191" s="106">
        <f>F191*I191</f>
        <v>0</v>
      </c>
      <c r="K191" s="17">
        <f>J191/E13</f>
        <v>0</v>
      </c>
      <c r="L191" s="16">
        <f>J191/Euro</f>
        <v>0</v>
      </c>
      <c r="M191" s="17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</row>
    <row r="192" spans="1:29" ht="15" customHeight="1" thickBot="1">
      <c r="A192" s="65"/>
      <c r="B192" s="130"/>
      <c r="C192" s="176"/>
      <c r="D192" s="176"/>
      <c r="E192" s="176"/>
      <c r="F192" s="177"/>
      <c r="G192" s="177"/>
      <c r="H192" s="177"/>
      <c r="I192" s="179"/>
      <c r="J192" s="137"/>
      <c r="K192" s="132"/>
      <c r="L192" s="138"/>
      <c r="M192" s="180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</row>
    <row r="193" spans="1:29" ht="9.75" customHeight="1">
      <c r="A193" s="65"/>
      <c r="B193" s="5"/>
      <c r="C193" s="147"/>
      <c r="D193" s="147"/>
      <c r="E193" s="147"/>
      <c r="F193" s="167"/>
      <c r="G193" s="167"/>
      <c r="H193" s="167"/>
      <c r="I193" s="2"/>
      <c r="J193" s="135"/>
      <c r="K193" s="34"/>
      <c r="L193" s="136"/>
      <c r="M193" s="2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</row>
    <row r="194" spans="1:29" ht="9.75" customHeight="1" thickBot="1">
      <c r="A194" s="65"/>
      <c r="B194" s="5"/>
      <c r="C194" s="147"/>
      <c r="D194" s="147"/>
      <c r="E194" s="147"/>
      <c r="F194" s="167"/>
      <c r="G194" s="167"/>
      <c r="H194" s="167"/>
      <c r="I194" s="2"/>
      <c r="J194" s="135"/>
      <c r="K194" s="34"/>
      <c r="L194" s="136"/>
      <c r="M194" s="2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</row>
    <row r="195" spans="1:29" ht="15" customHeight="1">
      <c r="A195" s="65"/>
      <c r="B195" s="65"/>
      <c r="C195" s="245" t="s">
        <v>24</v>
      </c>
      <c r="D195" s="246"/>
      <c r="E195" s="246"/>
      <c r="F195" s="246"/>
      <c r="G195" s="246"/>
      <c r="H195" s="247"/>
      <c r="I195" s="251">
        <f>SUM(I44:I194)</f>
        <v>322</v>
      </c>
      <c r="J195" s="251">
        <f>SUM(J44:J194)</f>
        <v>0.1343925</v>
      </c>
      <c r="K195" s="255">
        <f>SUM(K44:K194)</f>
        <v>0.0867048387096774</v>
      </c>
      <c r="L195" s="253">
        <f>SUM(L44:L194)</f>
        <v>0.07905441176470587</v>
      </c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</row>
    <row r="196" spans="1:29" ht="15" customHeight="1" thickBot="1">
      <c r="A196" s="65"/>
      <c r="B196" s="65"/>
      <c r="C196" s="248"/>
      <c r="D196" s="249"/>
      <c r="E196" s="249"/>
      <c r="F196" s="249"/>
      <c r="G196" s="249"/>
      <c r="H196" s="250"/>
      <c r="I196" s="252"/>
      <c r="J196" s="252"/>
      <c r="K196" s="256"/>
      <c r="L196" s="254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</row>
    <row r="197" spans="1:29" ht="15" customHeight="1">
      <c r="A197" s="65"/>
      <c r="B197" s="4"/>
      <c r="C197" s="244"/>
      <c r="D197" s="244"/>
      <c r="E197" s="244"/>
      <c r="F197" s="65"/>
      <c r="G197" s="65"/>
      <c r="H197" s="65"/>
      <c r="I197" s="65"/>
      <c r="J197" s="12"/>
      <c r="K197" s="13"/>
      <c r="L197" s="14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</row>
    <row r="198" spans="1:29" ht="1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</row>
    <row r="199" spans="1:29" ht="1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3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</row>
    <row r="200" spans="1:29" ht="1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3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</row>
    <row r="201" spans="1:29" ht="15" customHeight="1">
      <c r="A201" s="65"/>
      <c r="B201" s="65"/>
      <c r="C201" s="1" t="s">
        <v>25</v>
      </c>
      <c r="D201" s="1"/>
      <c r="E201" s="1"/>
      <c r="F201" s="1"/>
      <c r="G201" s="1"/>
      <c r="H201" s="1"/>
      <c r="I201" s="1"/>
      <c r="J201" s="18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</row>
    <row r="202" spans="1:43" s="88" customFormat="1" ht="15" customHeight="1" thickBot="1">
      <c r="A202" s="111"/>
      <c r="B202" s="69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5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7"/>
      <c r="AQ202" s="87"/>
    </row>
    <row r="203" spans="1:43" s="88" customFormat="1" ht="15" customHeight="1">
      <c r="A203" s="111"/>
      <c r="B203" s="69"/>
      <c r="C203" s="242" t="s">
        <v>126</v>
      </c>
      <c r="D203" s="242"/>
      <c r="E203" s="242"/>
      <c r="F203" s="242"/>
      <c r="G203" s="242"/>
      <c r="H203" s="242"/>
      <c r="I203" s="242"/>
      <c r="J203" s="242"/>
      <c r="K203" s="242"/>
      <c r="L203" s="242"/>
      <c r="M203" s="89"/>
      <c r="N203" s="89"/>
      <c r="O203" s="89"/>
      <c r="P203" s="89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7"/>
      <c r="AQ203" s="87"/>
    </row>
    <row r="204" spans="1:43" s="88" customFormat="1" ht="15" customHeight="1">
      <c r="A204" s="111"/>
      <c r="B204" s="69"/>
      <c r="C204" s="243" t="s">
        <v>47</v>
      </c>
      <c r="D204" s="243"/>
      <c r="E204" s="243"/>
      <c r="F204" s="243"/>
      <c r="G204" s="243"/>
      <c r="H204" s="243"/>
      <c r="I204" s="243"/>
      <c r="J204" s="243"/>
      <c r="K204" s="243"/>
      <c r="L204" s="243"/>
      <c r="M204" s="89"/>
      <c r="N204" s="89"/>
      <c r="O204" s="89"/>
      <c r="P204" s="89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7"/>
      <c r="AQ204" s="87"/>
    </row>
    <row r="205" spans="1:29" ht="1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3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</row>
    <row r="206" spans="1:29" ht="1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3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</row>
    <row r="207" spans="1:29" ht="1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3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</row>
    <row r="208" spans="1:29" ht="1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3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</row>
    <row r="209" spans="1:29" ht="1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3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</row>
    <row r="210" spans="1:29" ht="1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3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</row>
    <row r="211" spans="1:29" ht="1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3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</row>
    <row r="212" spans="1:29" ht="1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3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</row>
    <row r="213" spans="1:29" ht="1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3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</row>
    <row r="214" spans="1:29" ht="1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3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</row>
    <row r="215" spans="1:29" ht="1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3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</row>
    <row r="216" spans="1:29" ht="1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3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</row>
    <row r="217" spans="1:29" ht="1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3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</row>
    <row r="218" spans="1:29" ht="1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3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</row>
    <row r="219" spans="1:29" ht="1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3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</row>
    <row r="220" spans="1:29" ht="1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3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</row>
    <row r="221" spans="1:29" ht="1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3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</row>
    <row r="222" spans="1:29" ht="1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3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</row>
    <row r="223" spans="1:29" ht="1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3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</row>
    <row r="224" spans="1:29" ht="1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3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</row>
    <row r="225" spans="1:29" ht="1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3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</row>
    <row r="226" spans="1:29" ht="1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3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</row>
    <row r="227" spans="1:29" ht="1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3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</row>
    <row r="228" spans="1:29" ht="1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3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</row>
    <row r="229" spans="1:29" ht="1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3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</row>
    <row r="230" spans="1:29" ht="1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3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</row>
    <row r="231" spans="1:29" ht="1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3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</row>
    <row r="232" spans="1:29" ht="1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3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</row>
    <row r="233" spans="1:29" ht="1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3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</row>
    <row r="234" spans="1:29" ht="1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3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</row>
    <row r="235" spans="1:29" ht="1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3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</row>
    <row r="236" spans="1:29" ht="1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3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</row>
    <row r="237" spans="1:29" ht="1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3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</row>
    <row r="238" spans="1:29" ht="1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3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</row>
    <row r="239" spans="1:29" ht="1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3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</row>
    <row r="240" spans="1:29" ht="1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3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</row>
    <row r="241" spans="1:29" ht="1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3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</row>
    <row r="242" spans="1:29" ht="1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3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</row>
    <row r="243" spans="1:29" ht="1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3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</row>
    <row r="244" spans="1:29" ht="1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3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</row>
    <row r="245" spans="1:29" ht="1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3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</row>
    <row r="246" spans="1:29" ht="1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3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</row>
    <row r="247" spans="1:29" ht="1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3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</row>
    <row r="248" spans="1:29" ht="1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3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</row>
    <row r="249" spans="1:29" ht="1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3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</row>
    <row r="250" spans="1:29" ht="1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3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</row>
    <row r="251" spans="1:29" ht="1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3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</row>
    <row r="252" spans="1:29" ht="1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3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</row>
    <row r="253" spans="1:29" ht="1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3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</row>
    <row r="254" spans="1:29" ht="1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3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</row>
    <row r="255" spans="1:29" ht="1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3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</row>
    <row r="256" spans="1:29" ht="1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3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</row>
    <row r="257" spans="1:29" ht="1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3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</row>
    <row r="258" spans="1:29" ht="1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3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</row>
    <row r="259" spans="1:29" ht="1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3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</row>
    <row r="260" spans="1:29" ht="1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3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</row>
    <row r="261" spans="1:29" ht="1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3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</row>
    <row r="262" spans="1:29" ht="1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3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</row>
    <row r="263" spans="1:29" ht="1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3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</row>
    <row r="264" spans="1:29" ht="1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3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</row>
    <row r="265" spans="1:29" ht="1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3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</row>
    <row r="266" spans="1:29" ht="1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3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</row>
    <row r="267" spans="1:29" ht="1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3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</row>
    <row r="268" spans="1:29" ht="1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3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</row>
    <row r="269" spans="1:29" ht="1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3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</row>
    <row r="270" spans="1:29" ht="1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3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</row>
    <row r="271" spans="1:29" ht="1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3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</row>
    <row r="272" spans="1:29" ht="1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3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</row>
    <row r="273" spans="1:29" ht="1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3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</row>
    <row r="274" spans="1:29" ht="1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3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</row>
    <row r="275" spans="1:29" ht="1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3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</row>
    <row r="276" spans="1:29" ht="1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3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</row>
    <row r="277" spans="1:29" ht="1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3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</row>
    <row r="278" spans="1:29" ht="1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3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</row>
    <row r="279" spans="1:29" ht="15" customHeight="1">
      <c r="A279" s="65"/>
      <c r="B279" s="65"/>
      <c r="C279" s="65"/>
      <c r="D279" s="65"/>
      <c r="E279" s="65"/>
      <c r="F279" s="65"/>
      <c r="G279" s="65"/>
      <c r="H279" s="65"/>
      <c r="I279" s="65"/>
      <c r="J279" s="3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</row>
    <row r="280" spans="1:29" ht="1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3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</row>
    <row r="281" spans="1:29" ht="15" customHeight="1">
      <c r="A281" s="65"/>
      <c r="B281" s="65"/>
      <c r="C281" s="65"/>
      <c r="D281" s="65"/>
      <c r="E281" s="65"/>
      <c r="F281" s="65"/>
      <c r="G281" s="65"/>
      <c r="H281" s="65"/>
      <c r="I281" s="65"/>
      <c r="J281" s="3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</row>
    <row r="282" spans="1:29" ht="15" customHeight="1">
      <c r="A282" s="65"/>
      <c r="B282" s="65"/>
      <c r="C282" s="65"/>
      <c r="D282" s="65"/>
      <c r="E282" s="65"/>
      <c r="F282" s="65"/>
      <c r="G282" s="65"/>
      <c r="H282" s="65"/>
      <c r="I282" s="65"/>
      <c r="J282" s="3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</row>
    <row r="283" spans="1:29" ht="15" customHeight="1">
      <c r="A283" s="65"/>
      <c r="B283" s="65"/>
      <c r="C283" s="65"/>
      <c r="D283" s="65"/>
      <c r="E283" s="65"/>
      <c r="F283" s="65"/>
      <c r="G283" s="65"/>
      <c r="H283" s="65"/>
      <c r="I283" s="65"/>
      <c r="J283" s="3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</row>
    <row r="284" spans="1:29" ht="15" customHeight="1">
      <c r="A284" s="65"/>
      <c r="B284" s="65"/>
      <c r="C284" s="65"/>
      <c r="D284" s="65"/>
      <c r="E284" s="65"/>
      <c r="F284" s="65"/>
      <c r="G284" s="65"/>
      <c r="H284" s="65"/>
      <c r="I284" s="65"/>
      <c r="J284" s="3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</row>
    <row r="285" spans="1:29" ht="15" customHeight="1">
      <c r="A285" s="65"/>
      <c r="B285" s="65"/>
      <c r="C285" s="65"/>
      <c r="D285" s="65"/>
      <c r="E285" s="65"/>
      <c r="F285" s="65"/>
      <c r="G285" s="65"/>
      <c r="H285" s="65"/>
      <c r="I285" s="65"/>
      <c r="J285" s="3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</row>
    <row r="286" spans="1:29" ht="1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3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</row>
    <row r="287" spans="1:29" ht="1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3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</row>
    <row r="288" spans="1:29" ht="1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3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</row>
    <row r="289" spans="1:29" ht="15" customHeight="1">
      <c r="A289" s="65"/>
      <c r="B289" s="65"/>
      <c r="C289" s="65"/>
      <c r="D289" s="65"/>
      <c r="E289" s="65"/>
      <c r="F289" s="65"/>
      <c r="G289" s="65"/>
      <c r="H289" s="65"/>
      <c r="I289" s="65"/>
      <c r="J289" s="3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</row>
    <row r="290" spans="1:29" ht="15" customHeight="1">
      <c r="A290" s="65"/>
      <c r="B290" s="65"/>
      <c r="C290" s="65"/>
      <c r="D290" s="65"/>
      <c r="E290" s="65"/>
      <c r="F290" s="65"/>
      <c r="G290" s="65"/>
      <c r="H290" s="65"/>
      <c r="I290" s="65"/>
      <c r="J290" s="3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</row>
    <row r="291" spans="1:29" ht="15" customHeight="1">
      <c r="A291" s="65"/>
      <c r="B291" s="65"/>
      <c r="C291" s="65"/>
      <c r="D291" s="65"/>
      <c r="E291" s="65"/>
      <c r="F291" s="65"/>
      <c r="G291" s="65"/>
      <c r="H291" s="65"/>
      <c r="I291" s="65"/>
      <c r="J291" s="3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</row>
    <row r="292" spans="1:29" ht="1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3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</row>
    <row r="293" spans="1:29" ht="15" customHeight="1">
      <c r="A293" s="65"/>
      <c r="B293" s="65"/>
      <c r="C293" s="65"/>
      <c r="D293" s="65"/>
      <c r="E293" s="65"/>
      <c r="F293" s="65"/>
      <c r="G293" s="65"/>
      <c r="H293" s="65"/>
      <c r="I293" s="65"/>
      <c r="J293" s="3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</row>
    <row r="294" spans="1:29" ht="1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</row>
    <row r="295" spans="1:29" ht="15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</row>
    <row r="296" spans="1:29" ht="15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</row>
    <row r="297" spans="1:29" ht="1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</row>
    <row r="298" spans="1:29" ht="1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</row>
    <row r="299" spans="1:29" ht="1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</row>
    <row r="300" spans="1:29" ht="1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</row>
    <row r="301" spans="1:29" ht="1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</row>
    <row r="302" spans="1:29" ht="1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</row>
    <row r="303" spans="1:29" ht="1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</row>
    <row r="304" spans="1:29" ht="1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</row>
    <row r="305" spans="1:29" ht="1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</row>
    <row r="306" spans="1:29" ht="1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</row>
    <row r="307" spans="1:29" ht="1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</row>
    <row r="308" spans="1:29" ht="1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</row>
    <row r="309" spans="1:29" ht="1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</row>
    <row r="310" spans="1:29" ht="1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</row>
    <row r="311" spans="1:29" ht="1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</row>
    <row r="312" spans="1:29" ht="1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</row>
    <row r="313" spans="1:29" ht="1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</row>
    <row r="314" spans="1:29" ht="1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</row>
    <row r="315" spans="1:29" ht="1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</row>
    <row r="316" spans="1:29" ht="1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</row>
    <row r="317" spans="1:29" ht="1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</row>
    <row r="318" spans="1:29" ht="1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</row>
    <row r="319" spans="1:29" ht="1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</row>
    <row r="320" spans="1:29" ht="1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</row>
    <row r="321" spans="1:29" ht="1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</row>
    <row r="322" spans="1:29" ht="1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</row>
    <row r="323" spans="1:29" ht="1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</row>
    <row r="324" spans="1:29" ht="1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</row>
    <row r="325" spans="1:29" ht="1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</row>
    <row r="326" spans="1:29" ht="1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</row>
    <row r="327" spans="1:29" ht="1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</row>
    <row r="328" spans="1:29" ht="1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</row>
    <row r="329" spans="1:29" ht="1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</row>
    <row r="330" spans="1:29" ht="1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</row>
    <row r="331" spans="1:29" ht="1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</row>
    <row r="332" spans="1:29" ht="1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</row>
    <row r="333" spans="1:29" ht="1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</row>
    <row r="334" spans="1:29" ht="1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</row>
    <row r="335" spans="1:29" ht="1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</row>
    <row r="336" spans="1:29" ht="1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</row>
    <row r="337" spans="1:29" ht="1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</row>
    <row r="338" spans="1:29" ht="1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</row>
    <row r="339" spans="1:29" ht="1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</row>
    <row r="340" spans="1:29" ht="1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</row>
    <row r="341" spans="1:29" ht="1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</row>
    <row r="342" spans="1:29" ht="1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</row>
    <row r="343" spans="1:29" ht="1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</row>
    <row r="344" spans="1:29" ht="15" customHeight="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</row>
    <row r="345" spans="1:29" ht="1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</row>
    <row r="346" spans="1:29" ht="1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</row>
    <row r="347" spans="1:29" ht="15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</row>
    <row r="348" spans="1:29" ht="1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</row>
    <row r="349" spans="1:29" ht="15" customHeight="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</row>
    <row r="350" spans="1:29" ht="15" customHeight="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</row>
    <row r="351" spans="1:29" ht="15" customHeigh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</row>
    <row r="352" spans="1:29" ht="1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</row>
    <row r="353" spans="1:29" ht="15" customHeight="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</row>
    <row r="354" spans="1:29" ht="15" customHeight="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</row>
  </sheetData>
  <sheetProtection selectLockedCells="1"/>
  <mergeCells count="123">
    <mergeCell ref="F171:H171"/>
    <mergeCell ref="C84:E84"/>
    <mergeCell ref="K16:L16"/>
    <mergeCell ref="C178:E179"/>
    <mergeCell ref="F178:L178"/>
    <mergeCell ref="F172:H172"/>
    <mergeCell ref="C173:E173"/>
    <mergeCell ref="D79:E79"/>
    <mergeCell ref="C170:E170"/>
    <mergeCell ref="F170:L170"/>
    <mergeCell ref="D171:E171"/>
    <mergeCell ref="C114:E115"/>
    <mergeCell ref="D103:E103"/>
    <mergeCell ref="D104:E104"/>
    <mergeCell ref="C105:E105"/>
    <mergeCell ref="C121:E121"/>
    <mergeCell ref="D122:E122"/>
    <mergeCell ref="D123:E123"/>
    <mergeCell ref="C124:E124"/>
    <mergeCell ref="B102:B105"/>
    <mergeCell ref="F10:L10"/>
    <mergeCell ref="C8:D8"/>
    <mergeCell ref="C10:D10"/>
    <mergeCell ref="E24:F24"/>
    <mergeCell ref="C44:E44"/>
    <mergeCell ref="C89:E89"/>
    <mergeCell ref="C36:D36"/>
    <mergeCell ref="C64:E64"/>
    <mergeCell ref="C48:E48"/>
    <mergeCell ref="D7:H7"/>
    <mergeCell ref="J7:Q7"/>
    <mergeCell ref="C9:D9"/>
    <mergeCell ref="F8:L8"/>
    <mergeCell ref="F9:L9"/>
    <mergeCell ref="C52:E52"/>
    <mergeCell ref="C80:E80"/>
    <mergeCell ref="C82:E83"/>
    <mergeCell ref="C54:E54"/>
    <mergeCell ref="D77:E77"/>
    <mergeCell ref="C58:E59"/>
    <mergeCell ref="B89:B92"/>
    <mergeCell ref="D65:E65"/>
    <mergeCell ref="D66:E66"/>
    <mergeCell ref="C67:E67"/>
    <mergeCell ref="C69:E70"/>
    <mergeCell ref="C71:E71"/>
    <mergeCell ref="C76:E76"/>
    <mergeCell ref="D90:E90"/>
    <mergeCell ref="D91:E91"/>
    <mergeCell ref="C92:E92"/>
    <mergeCell ref="K38:L38"/>
    <mergeCell ref="K36:L36"/>
    <mergeCell ref="C38:D38"/>
    <mergeCell ref="E38:F38"/>
    <mergeCell ref="K28:L28"/>
    <mergeCell ref="K32:L32"/>
    <mergeCell ref="K34:L34"/>
    <mergeCell ref="C32:D32"/>
    <mergeCell ref="K29:L29"/>
    <mergeCell ref="K30:L30"/>
    <mergeCell ref="E13:F13"/>
    <mergeCell ref="E14:F14"/>
    <mergeCell ref="E36:F36"/>
    <mergeCell ref="E28:F28"/>
    <mergeCell ref="E29:F29"/>
    <mergeCell ref="E32:F32"/>
    <mergeCell ref="E34:F34"/>
    <mergeCell ref="E18:F18"/>
    <mergeCell ref="E20:F20"/>
    <mergeCell ref="E22:F22"/>
    <mergeCell ref="E30:F30"/>
    <mergeCell ref="C34:D34"/>
    <mergeCell ref="C138:E138"/>
    <mergeCell ref="C102:E102"/>
    <mergeCell ref="F64:G64"/>
    <mergeCell ref="E26:F26"/>
    <mergeCell ref="C46:E46"/>
    <mergeCell ref="C40:E42"/>
    <mergeCell ref="C50:E50"/>
    <mergeCell ref="C116:E116"/>
    <mergeCell ref="C203:L203"/>
    <mergeCell ref="C204:L204"/>
    <mergeCell ref="C197:E197"/>
    <mergeCell ref="C195:H196"/>
    <mergeCell ref="I195:I196"/>
    <mergeCell ref="L195:L196"/>
    <mergeCell ref="J195:J196"/>
    <mergeCell ref="K195:K196"/>
    <mergeCell ref="D137:E137"/>
    <mergeCell ref="C152:E152"/>
    <mergeCell ref="C140:E140"/>
    <mergeCell ref="C97:E97"/>
    <mergeCell ref="C94:E96"/>
    <mergeCell ref="C135:E135"/>
    <mergeCell ref="D136:E136"/>
    <mergeCell ref="C107:E108"/>
    <mergeCell ref="C109:E109"/>
    <mergeCell ref="C126:E129"/>
    <mergeCell ref="C130:E130"/>
    <mergeCell ref="C163:E164"/>
    <mergeCell ref="C165:E165"/>
    <mergeCell ref="C141:E141"/>
    <mergeCell ref="C157:E157"/>
    <mergeCell ref="D158:E158"/>
    <mergeCell ref="C146:E146"/>
    <mergeCell ref="D147:E147"/>
    <mergeCell ref="D148:E148"/>
    <mergeCell ref="C149:E149"/>
    <mergeCell ref="C151:E151"/>
    <mergeCell ref="F159:H159"/>
    <mergeCell ref="F157:L157"/>
    <mergeCell ref="D160:E160"/>
    <mergeCell ref="C161:E161"/>
    <mergeCell ref="B121:B124"/>
    <mergeCell ref="B114:B116"/>
    <mergeCell ref="D191:E191"/>
    <mergeCell ref="F191:H191"/>
    <mergeCell ref="C184:E185"/>
    <mergeCell ref="F184:L184"/>
    <mergeCell ref="C190:E190"/>
    <mergeCell ref="F190:L190"/>
    <mergeCell ref="F160:H160"/>
    <mergeCell ref="F158:H158"/>
  </mergeCells>
  <printOptions/>
  <pageMargins left="0.51" right="0" top="0.5" bottom="0.5" header="0.511811023622047" footer="0.511811023622047"/>
  <pageSetup horizontalDpi="300" verticalDpi="300" orientation="portrait" paperSize="9" scale="63" r:id="rId2"/>
  <headerFooter alignWithMargins="0">
    <oddHeader>&amp;CKaplama Sarfları ve MaliyetleriI</oddHeader>
  </headerFooter>
  <rowBreaks count="2" manualBreakCount="2">
    <brk id="85" min="1" max="11" man="1"/>
    <brk id="166" min="1" max="11" man="1"/>
  </rowBreaks>
  <ignoredErrors>
    <ignoredError sqref="K44:L44 H32" unlockedFormula="1"/>
    <ignoredError sqref="K1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PLATCOST</dc:title>
  <dc:subject>KAPLAMA  MALİYETLERİ</dc:subject>
  <dc:creator>SAVAŞ  ALTINOK</dc:creator>
  <cp:keywords/>
  <dc:description/>
  <cp:lastModifiedBy>Erhan</cp:lastModifiedBy>
  <cp:lastPrinted>2006-06-02T10:56:22Z</cp:lastPrinted>
  <dcterms:created xsi:type="dcterms:W3CDTF">1998-02-08T15:03:09Z</dcterms:created>
  <dcterms:modified xsi:type="dcterms:W3CDTF">2006-12-01T09:36:45Z</dcterms:modified>
  <cp:category/>
  <cp:version/>
  <cp:contentType/>
  <cp:contentStatus/>
</cp:coreProperties>
</file>